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usdhs-my.sharepoint.com/personal/chandra_woolums_associates_cisa_dhs_gov/Documents/_working docs/_IRPF color reformat/"/>
    </mc:Choice>
  </mc:AlternateContent>
  <xr:revisionPtr revIDLastSave="0" documentId="8_{7C8A2295-D81C-4544-853D-05240C60A08B}" xr6:coauthVersionLast="47" xr6:coauthVersionMax="47" xr10:uidLastSave="{00000000-0000-0000-0000-000000000000}"/>
  <workbookProtection workbookAlgorithmName="SHA-512" workbookHashValue="l2CvWuaOFUAtt+Zpi3qCtaH34TKz+FlCTGrgcH+RoSC0vOKWoXpi1BcJs1txrhqiWYExGWHrixJXnasblN1HWQ==" workbookSaltValue="9EwH4COn8ZsVgyVAiQDk+A==" workbookSpinCount="100000" lockStructure="1"/>
  <bookViews>
    <workbookView xWindow="-120" yWindow="-120" windowWidth="29040" windowHeight="15720" xr2:uid="{D96A0528-72A5-49AF-8F81-ABDE00C1F15B}"/>
  </bookViews>
  <sheets>
    <sheet name="IRPF Launchpoint" sheetId="4" r:id="rId1"/>
    <sheet name="lists" sheetId="2" state="hidden" r:id="rId2"/>
    <sheet name="Output" sheetId="3" state="hidden" r:id="rId3"/>
    <sheet name="Links" sheetId="5" state="hidden" r:id="rId4"/>
    <sheet name="Colors" sheetId="6" state="hidden" r:id="rId5"/>
  </sheets>
  <definedNames>
    <definedName name="_xlnm.Print_Area" localSheetId="0">'IRPF Launchpoint'!$P$18:$V$272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6" i="4" l="1"/>
  <c r="N89" i="4"/>
  <c r="N88" i="4"/>
  <c r="N87" i="4"/>
  <c r="N86" i="4"/>
  <c r="Q54" i="4"/>
  <c r="E212" i="4"/>
  <c r="S169" i="4"/>
  <c r="Q169" i="4" l="1"/>
  <c r="M178" i="4" l="1"/>
  <c r="N178" i="4" s="1"/>
  <c r="M177" i="4"/>
  <c r="N177" i="4" s="1"/>
  <c r="O177" i="4" s="1"/>
  <c r="M176" i="4"/>
  <c r="N176" i="4" s="1"/>
  <c r="O176" i="4" s="1"/>
  <c r="Q84" i="4" l="1"/>
  <c r="N92" i="4" l="1"/>
  <c r="S26" i="4" l="1"/>
  <c r="S143" i="4" l="1"/>
  <c r="S139" i="4"/>
  <c r="Q139" i="4"/>
  <c r="Q191" i="4"/>
  <c r="Q121" i="4"/>
  <c r="S67" i="4"/>
  <c r="U21" i="4"/>
  <c r="U2" i="4"/>
  <c r="Q208" i="4"/>
  <c r="S147" i="4"/>
  <c r="S87" i="4"/>
  <c r="U72" i="4" l="1"/>
  <c r="S77" i="4"/>
  <c r="S72" i="4"/>
  <c r="S21" i="4"/>
  <c r="S227" i="4"/>
  <c r="U208" i="4"/>
  <c r="S208" i="4"/>
  <c r="N197" i="4"/>
  <c r="N196" i="4"/>
  <c r="O196" i="4" s="1"/>
  <c r="N195" i="4"/>
  <c r="O195" i="4" s="1"/>
  <c r="N194" i="4"/>
  <c r="O194" i="4" s="1"/>
  <c r="N193" i="4"/>
  <c r="O193" i="4" s="1"/>
  <c r="Q37" i="4" l="1"/>
  <c r="Q34" i="4"/>
  <c r="Q71" i="4"/>
  <c r="U67" i="4"/>
  <c r="Q68" i="4"/>
  <c r="Q62" i="4"/>
  <c r="U184" i="4" l="1"/>
  <c r="S184" i="4"/>
  <c r="G213" i="4" l="1"/>
  <c r="G212" i="4"/>
  <c r="G211" i="4"/>
  <c r="H213" i="4"/>
  <c r="H212" i="4"/>
  <c r="H211" i="4"/>
  <c r="H210" i="4"/>
  <c r="D210" i="4"/>
  <c r="Q22" i="4"/>
  <c r="E22" i="4"/>
  <c r="D56" i="4"/>
  <c r="S191" i="4" l="1"/>
  <c r="Q184" i="4"/>
  <c r="Q112" i="4"/>
  <c r="Q87" i="4"/>
  <c r="Q33" i="4"/>
  <c r="Q160" i="4"/>
  <c r="U160" i="4" s="1"/>
  <c r="U250" i="4"/>
  <c r="S236" i="4"/>
  <c r="Q227" i="4"/>
  <c r="U121" i="4"/>
  <c r="S112" i="4"/>
  <c r="Q104" i="4"/>
  <c r="S160" i="4" l="1"/>
  <c r="Q263" i="4"/>
  <c r="Q250" i="4"/>
  <c r="Q236" i="4"/>
  <c r="Q220" i="4"/>
  <c r="U220" i="4" s="1"/>
  <c r="N173" i="4" l="1"/>
  <c r="N172" i="4"/>
  <c r="O172" i="4" s="1"/>
  <c r="N171" i="4"/>
  <c r="O171" i="4" l="1"/>
  <c r="N145" i="4"/>
  <c r="N144" i="4"/>
  <c r="N143" i="4"/>
  <c r="N142" i="4"/>
  <c r="N141" i="4"/>
  <c r="N123" i="4"/>
  <c r="O141" i="4" l="1"/>
  <c r="O144" i="4"/>
  <c r="O143" i="4"/>
  <c r="O142" i="4"/>
  <c r="N126" i="4" l="1"/>
  <c r="N125" i="4"/>
  <c r="N124" i="4"/>
  <c r="N93" i="4"/>
  <c r="O92" i="4" s="1"/>
  <c r="N91" i="4"/>
  <c r="N90" i="4"/>
  <c r="O125" i="4" l="1"/>
  <c r="O124" i="4"/>
  <c r="O123" i="4"/>
  <c r="O90" i="4"/>
  <c r="O89" i="4"/>
  <c r="O91" i="4"/>
  <c r="O88" i="4"/>
  <c r="O87" i="4"/>
  <c r="O86" i="4"/>
  <c r="S12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Woolums, Chandra (CTR)</author>
  </authors>
  <commentList>
    <comment ref="C13" authorId="0" shapeId="0" xr:uid="{4B9B477C-7053-42F0-A31D-C60CE85ADCE8}">
      <text>
        <r>
          <rPr>
            <sz val="11"/>
            <color theme="1"/>
            <rFont val="Calibri"/>
            <family val="2"/>
            <scheme val="minor"/>
          </rPr>
          <t/>
        </r>
      </text>
    </comment>
    <comment ref="D20" authorId="0" shapeId="0" xr:uid="{9525A390-6640-4349-B241-22F208851B52}">
      <text>
        <r>
          <rPr>
            <b/>
            <sz val="8"/>
            <color indexed="81"/>
            <rFont val="Arial"/>
            <family val="2"/>
          </rPr>
          <t>resilience</t>
        </r>
        <r>
          <rPr>
            <sz val="8"/>
            <color indexed="81"/>
            <rFont val="Arial"/>
            <family val="2"/>
          </rPr>
          <t xml:space="preserve"> - the ability to prepare for and adapt to changing conditions and withstand and recover rapidly from disruptions
</t>
        </r>
        <r>
          <rPr>
            <b/>
            <sz val="8"/>
            <color indexed="81"/>
            <rFont val="Arial"/>
            <family val="2"/>
          </rPr>
          <t xml:space="preserve">
critical infrastructure</t>
        </r>
        <r>
          <rPr>
            <sz val="8"/>
            <color indexed="81"/>
            <rFont val="Arial"/>
            <family val="2"/>
          </rPr>
          <t xml:space="preserve"> - assets, systems, and networks so vital that their incapacitation or destruction would have a debilitating effect on security, the economy, public health, or safety</t>
        </r>
      </text>
    </comment>
    <comment ref="D102" authorId="0" shapeId="0" xr:uid="{25727119-D17A-4E36-A391-1B2D8EFDA3FE}">
      <text>
        <r>
          <rPr>
            <b/>
            <sz val="8"/>
            <color indexed="81"/>
            <rFont val="Arial"/>
            <family val="2"/>
          </rPr>
          <t>project champion</t>
        </r>
        <r>
          <rPr>
            <sz val="8"/>
            <color indexed="81"/>
            <rFont val="Arial"/>
            <family val="2"/>
          </rPr>
          <t xml:space="preserve"> - an entity who advocates for and provides support to a project
</t>
        </r>
        <r>
          <rPr>
            <b/>
            <sz val="8"/>
            <color indexed="81"/>
            <rFont val="Arial"/>
            <family val="2"/>
          </rPr>
          <t xml:space="preserve">
project</t>
        </r>
        <r>
          <rPr>
            <sz val="8"/>
            <color indexed="81"/>
            <rFont val="Arial"/>
            <family val="2"/>
          </rPr>
          <t xml:space="preserve"> - any endeavor with specific tasks to attain a particular outcome (e.g., planning project, mitigation project, etc.)</t>
        </r>
      </text>
    </comment>
    <comment ref="D119" authorId="0" shapeId="0" xr:uid="{82C0F941-995A-4F67-A36D-BE658D89F742}">
      <text>
        <r>
          <rPr>
            <b/>
            <sz val="8"/>
            <color indexed="81"/>
            <rFont val="Arial"/>
            <family val="2"/>
          </rPr>
          <t>lifeline systems -</t>
        </r>
        <r>
          <rPr>
            <sz val="8"/>
            <color indexed="81"/>
            <rFont val="Arial"/>
            <family val="2"/>
          </rPr>
          <t xml:space="preserve"> systems that enable the continuous operation of critical services that are essential to human health, safety, or security
</t>
        </r>
        <r>
          <rPr>
            <b/>
            <sz val="8"/>
            <color indexed="81"/>
            <rFont val="Arial"/>
            <family val="2"/>
          </rPr>
          <t xml:space="preserve">
Energy, communications, transportation, and water/wastewater</t>
        </r>
        <r>
          <rPr>
            <sz val="8"/>
            <color indexed="81"/>
            <rFont val="Arial"/>
            <family val="2"/>
          </rPr>
          <t xml:space="preserve"> are considered lifeline systems because they are fundamental to the delivery of the basic societal functions communities seek to provide and are critical to the operations of almost all other infrastructure systems, as well as each other.</t>
        </r>
      </text>
    </comment>
    <comment ref="D158" authorId="0" shapeId="0" xr:uid="{D55367D3-7A06-4C89-8AAF-D60BDA1ACA15}">
      <text>
        <r>
          <rPr>
            <b/>
            <sz val="8"/>
            <color indexed="81"/>
            <rFont val="Arial"/>
            <family val="2"/>
          </rPr>
          <t>information</t>
        </r>
        <r>
          <rPr>
            <sz val="8"/>
            <color indexed="81"/>
            <rFont val="Arial"/>
            <family val="2"/>
          </rPr>
          <t xml:space="preserve"> - data or facts (i.e., location, owner, function, service area, etc.) obtained through investigation, study, or instruction</t>
        </r>
      </text>
    </comment>
    <comment ref="D218" authorId="0" shapeId="0" xr:uid="{A4061D11-A647-4E79-9C6E-55CA177B4779}">
      <text>
        <r>
          <rPr>
            <b/>
            <sz val="8"/>
            <color indexed="81"/>
            <rFont val="Arial"/>
            <family val="2"/>
          </rPr>
          <t>project</t>
        </r>
        <r>
          <rPr>
            <sz val="8"/>
            <color indexed="81"/>
            <rFont val="Arial"/>
            <family val="2"/>
          </rPr>
          <t xml:space="preserve"> - any endeavor with specific tasks to attain a particular outcome (e.g., planning project, mitigation project, etc.)</t>
        </r>
      </text>
    </comment>
    <comment ref="D234" authorId="0" shapeId="0" xr:uid="{D4094F67-0DF1-41A9-87B0-9D37186EE820}">
      <text>
        <r>
          <rPr>
            <b/>
            <sz val="8"/>
            <color indexed="81"/>
            <rFont val="Arial"/>
            <family val="2"/>
          </rPr>
          <t>grant/loan program examples:</t>
        </r>
        <r>
          <rPr>
            <sz val="8"/>
            <color indexed="81"/>
            <rFont val="Arial"/>
            <family val="2"/>
          </rPr>
          <t xml:space="preserve">
- FEMA grant programs (HSGP, BRIC, HMGP, FMA, etc.)
- EDA funding programs
- USDA Rural Development programs
- US DOT transportation infrastructure finance programs
- EPA water infrastructure finance programs</t>
        </r>
      </text>
    </comment>
  </commentList>
</comments>
</file>

<file path=xl/sharedStrings.xml><?xml version="1.0" encoding="utf-8"?>
<sst xmlns="http://schemas.openxmlformats.org/spreadsheetml/2006/main" count="410" uniqueCount="282">
  <si>
    <t>IRPF Launchpoint</t>
  </si>
  <si>
    <r>
      <t xml:space="preserve">The Cybersecurity and Infrastructure Security Agency’s (CISA’s) Infrastructure Resilience Planning Framework (IRPF) was developed to help state, local, tribal, territorial, and other regional planners incorporate critical infrastructure resilience concepts and practices into their planning activities. </t>
    </r>
    <r>
      <rPr>
        <b/>
        <sz val="11"/>
        <color theme="1"/>
        <rFont val="Franklin Gothic Book"/>
        <family val="2"/>
      </rPr>
      <t xml:space="preserve">IRPF Launchpoint </t>
    </r>
    <r>
      <rPr>
        <i/>
        <sz val="11"/>
        <color theme="1"/>
        <rFont val="Franklin Gothic Book"/>
        <family val="2"/>
      </rPr>
      <t>is designed to point prospective users of the IRPF to guidance, resources, and templates most relevant to their interests and needs based on their input.</t>
    </r>
  </si>
  <si>
    <r>
      <t xml:space="preserve">By posing a series of questions that walk through core IRPF concepts, this </t>
    </r>
    <r>
      <rPr>
        <i/>
        <sz val="11"/>
        <color theme="1"/>
        <rFont val="Franklin Gothic Medium"/>
        <family val="2"/>
      </rPr>
      <t>Launchpoint</t>
    </r>
    <r>
      <rPr>
        <i/>
        <sz val="11"/>
        <color theme="1"/>
        <rFont val="Franklin Gothic Book"/>
        <family val="2"/>
      </rPr>
      <t xml:space="preserve"> tool can help you:
    •  Contemplate your community’s resilience goals and objectives,
    •  Identify specific IRPF guidance and resources relevant to your efforts, and
    •  Develop an approach to incorporate appropriate elements of the IRPF into your planning activities. </t>
    </r>
  </si>
  <si>
    <t>Infrastructure Resilience Planning Framework (IRPF)</t>
  </si>
  <si>
    <t>CISA.gov</t>
  </si>
  <si>
    <t xml:space="preserve">This IRPF quick-start tool will take approximately 10-15 minutes to complete and will automatically generate IRPF guidance results that best suit your level of knowledge, interest, and needs. </t>
  </si>
  <si>
    <t>IRPF DOWNLOAD LINK</t>
  </si>
  <si>
    <r>
      <rPr>
        <b/>
        <i/>
        <sz val="10"/>
        <color theme="1"/>
        <rFont val="Franklin Gothic Book"/>
        <family val="2"/>
      </rPr>
      <t>*</t>
    </r>
    <r>
      <rPr>
        <i/>
        <sz val="10"/>
        <color theme="1"/>
        <rFont val="Franklin Gothic Book"/>
        <family val="2"/>
      </rPr>
      <t>Note: Small red triangles</t>
    </r>
  </si>
  <si>
    <t>next to questions provide helpful definitions of terms. Hover your cursor over the triangle for the definitions to appear.</t>
  </si>
  <si>
    <r>
      <rPr>
        <i/>
        <sz val="12"/>
        <color theme="1"/>
        <rFont val="Franklin Gothic Medium"/>
        <family val="2"/>
      </rPr>
      <t>No answers or information will be recorded by or transmitted to CISA as a result of using this self-appraisal tool.</t>
    </r>
    <r>
      <rPr>
        <i/>
        <sz val="11"/>
        <color theme="1"/>
        <rFont val="Franklin Gothic Book"/>
        <family val="2"/>
      </rPr>
      <t xml:space="preserve">
To keep a copy of your completed appraisal for your own records, simply save an electronic copy of this spreadsheet to your device.  You can also print a hard copy of the Results by selecting Print from the File menu. </t>
    </r>
  </si>
  <si>
    <t>QUESTIONS</t>
  </si>
  <si>
    <t>RESULTS</t>
  </si>
  <si>
    <t>GENERAL</t>
  </si>
  <si>
    <t>OVERVIEW</t>
  </si>
  <si>
    <t>A)</t>
  </si>
  <si>
    <t>What is your current level of knowledge regarding resilience and critical infrastructure?</t>
  </si>
  <si>
    <t>Background Knowledge</t>
  </si>
  <si>
    <t>SCALE</t>
  </si>
  <si>
    <t>1 =</t>
  </si>
  <si>
    <t>Not familiar with these concepts</t>
  </si>
  <si>
    <t>3 =</t>
  </si>
  <si>
    <t>Some foundational knowledge of both concepts, or strong understanding of one concept but not the other</t>
  </si>
  <si>
    <t>5 =</t>
  </si>
  <si>
    <t>I’m a critical infrastructure resilience pro!</t>
  </si>
  <si>
    <t>B)</t>
  </si>
  <si>
    <t>Please describe what you would like to accomplish by incorporating infrastructure resilience into your planning. Do you have specific goals or objectives for enhancing resilience?</t>
  </si>
  <si>
    <t>General Use of the IRPF</t>
  </si>
  <si>
    <t>There are many potential goals that the IRPF can assist with, such as:</t>
  </si>
  <si>
    <t>• Improved understanding of infrastructure systems in your community</t>
  </si>
  <si>
    <t>• Reduced economic and social impacts from natural hazards and disruptive events</t>
  </si>
  <si>
    <t>• Better understanding of critical infrastructure dependencies</t>
  </si>
  <si>
    <t>• Increased participation in planning activities</t>
  </si>
  <si>
    <t>• Risk analysis that considers infrastructure systems more fully</t>
  </si>
  <si>
    <t xml:space="preserve">• Better understanding of what is needed for your community to recover from a disruptive event </t>
  </si>
  <si>
    <t>• New ideas and improved processes for identifying and prioritizing projects to enhance resilience</t>
  </si>
  <si>
    <t>• Support for project and grant justification</t>
  </si>
  <si>
    <t>C)</t>
  </si>
  <si>
    <t>What types of planning are you hoping to inform?</t>
  </si>
  <si>
    <t>Informed Planning</t>
  </si>
  <si>
    <t xml:space="preserve">Select from the dropdown options: </t>
  </si>
  <si>
    <t>D)</t>
  </si>
  <si>
    <t>How much additional time and resourcing do you plan to dedicate to incorporate infrastructure resilience into planning?</t>
  </si>
  <si>
    <t>Time Commitment</t>
  </si>
  <si>
    <t>E)</t>
  </si>
  <si>
    <t>Have you reviewed CISA's online learning resources for the IRPF?</t>
  </si>
  <si>
    <t>Online Learning Resources</t>
  </si>
  <si>
    <t>LAYING THE FOUNDATION</t>
  </si>
  <si>
    <t>1 LAY THE FOUNDATION</t>
  </si>
  <si>
    <t>What types of partners do you currently engage during planning?</t>
  </si>
  <si>
    <t>Increasing Participation</t>
  </si>
  <si>
    <t>Select level of engagement for each:</t>
  </si>
  <si>
    <t>ENGAGEMENT</t>
  </si>
  <si>
    <t>Energy Sector partners</t>
  </si>
  <si>
    <t>Communications Sector partners</t>
  </si>
  <si>
    <t>Transportation Sector partners</t>
  </si>
  <si>
    <t>Water and Wastewater Sector partners</t>
  </si>
  <si>
    <t>Healthcare Sector partners</t>
  </si>
  <si>
    <t>Emergency Services Sector partners</t>
  </si>
  <si>
    <t>Key Economic partners (manufacturing and services)</t>
  </si>
  <si>
    <t>Community Groups, Non-profits, and Academia</t>
  </si>
  <si>
    <t>Do not engage with these groups at all</t>
  </si>
  <si>
    <t>Limited or irregular participation from these groups in planning</t>
  </si>
  <si>
    <t>Regular participation in planning meetings and/or direct meetings/discussions with these groups</t>
  </si>
  <si>
    <t>Have you identified a project champion?</t>
  </si>
  <si>
    <t>Championing Your Effort</t>
  </si>
  <si>
    <t>Have you identified what plans, exercises, assessments, or other existing information/data you already have on hand that will inform your planning?</t>
  </si>
  <si>
    <t>Gathering Existing Information</t>
  </si>
  <si>
    <t>IDENTIFYING CRITICAL INFRASTRUCTURE</t>
  </si>
  <si>
    <t>2 IDENTIFY CRITICAL INFRASTRUCTURE</t>
  </si>
  <si>
    <t>Have you identified lifeline infrastructure systems that are critical to your community?</t>
  </si>
  <si>
    <t>Identifying Critical Infrastructure Systems</t>
  </si>
  <si>
    <t>Select level of knowledge for each:</t>
  </si>
  <si>
    <t>KNOWLEDGE OF SYSTEMS</t>
  </si>
  <si>
    <t>Energy – Electricity, Oil, &amp; Natural Gas</t>
  </si>
  <si>
    <t>Communications – Voice, Video, &amp; Data</t>
  </si>
  <si>
    <t>Transportation – Aviation, Ground, &amp; Maritime</t>
  </si>
  <si>
    <t>Water and Wastewater – Potable Water, Sewer, &amp; Treatment</t>
  </si>
  <si>
    <t>Have not identified these as critical systems</t>
  </si>
  <si>
    <t>Have identified these systems as critical, but have limited knowledge of the systems and their local/regional components</t>
  </si>
  <si>
    <t>Have identified these systems as critical and have considerable knowledge on the systems and their local/regional components</t>
  </si>
  <si>
    <t>Have you identified connections (dependencies) between your critical infrastructure systems?</t>
  </si>
  <si>
    <t>Identifying System Dependencies</t>
  </si>
  <si>
    <t>Select level of understanding of dependencies for each:</t>
  </si>
  <si>
    <t>UNDERSTANDING OF DEPENDENCIES</t>
  </si>
  <si>
    <t>Other</t>
  </si>
  <si>
    <r>
      <rPr>
        <i/>
        <sz val="11"/>
        <color theme="1"/>
        <rFont val="Franklin Gothic Book"/>
        <family val="2"/>
      </rPr>
      <t>1 =</t>
    </r>
  </si>
  <si>
    <t>Have not identified any connections between critical systems and/or have very limited understanding of infrastructure dependencies</t>
  </si>
  <si>
    <t>Have identified some connections between critical systems and/or have some understanding of infrastructure dependencies</t>
  </si>
  <si>
    <t>Have a good understanding of infrastructure dependencies and have identified most connections between critical systems</t>
  </si>
  <si>
    <t>Have you established a method for collecting and managing information about critical infrastructure systems in your community?</t>
  </si>
  <si>
    <t>Collecting and Managing Infrastructure Information</t>
  </si>
  <si>
    <t>ASSESSING RISK</t>
  </si>
  <si>
    <t>3 ASSESS RISK</t>
  </si>
  <si>
    <t>Have you identified what hazards your community is most prone to and collected data about their likelihood?</t>
  </si>
  <si>
    <t>Identifying Hazards</t>
  </si>
  <si>
    <t>Select level of data collection for each:</t>
  </si>
  <si>
    <t>KNOWLEDGE OF HAZARDS</t>
  </si>
  <si>
    <t>Natural Hazards (e.g. flooding, wildfire, severe storm)</t>
  </si>
  <si>
    <t>Accidental Hazards (e.g. spills, infrastructure failure)</t>
  </si>
  <si>
    <t>Deliberate Hazards (e.g terrorism, cyber attack)</t>
  </si>
  <si>
    <t>Have not identified these types of hazards</t>
  </si>
  <si>
    <t>Have identified these types of hazards, but need additional data about their likelihood</t>
  </si>
  <si>
    <t>Have identified these types of hazards and have sufficient data</t>
  </si>
  <si>
    <t>Have you identified historic information about the impacts of hazards on infrastructure systems?</t>
  </si>
  <si>
    <t>Identifying Historic Hazard Impacts</t>
  </si>
  <si>
    <t>Have you engaged critical infrastructure owners/operators about the vulnerability of their systems to hazards?</t>
  </si>
  <si>
    <t>Engaging Infrastructure Owners/Operators</t>
  </si>
  <si>
    <t>Have not engaged with system owners/operators</t>
  </si>
  <si>
    <t>Have had limited engagement with owners/operators regarding system vulnerability</t>
  </si>
  <si>
    <t>Have engaged with critical system owners/operators and understand system vulnerabilities</t>
  </si>
  <si>
    <t xml:space="preserve">Do you have a method for assessing risk to infrastructure systems? </t>
  </si>
  <si>
    <t>Assessing Risk</t>
  </si>
  <si>
    <t>DEVELOPING ACTIONS</t>
  </si>
  <si>
    <t>4 DEVELOP ACTIONS</t>
  </si>
  <si>
    <t>Do you have a process and resources for identifying resilience projects?</t>
  </si>
  <si>
    <t>Identifying Resilience Projects</t>
  </si>
  <si>
    <t>Do you have a set of factors/criteria you use to prioritize and evaluate resilience projects?</t>
  </si>
  <si>
    <t>Evaluating Resilience Projects</t>
  </si>
  <si>
    <t>IMPLEMENTING &amp; EVALUATING</t>
  </si>
  <si>
    <t>5 IMPLEMENT &amp; EVALUATE</t>
  </si>
  <si>
    <t>How familiar are you with potential grant/loan programs that could be used to fund infrastructure resilience projects?</t>
  </si>
  <si>
    <t>Funding Infrastructure Resilience</t>
  </si>
  <si>
    <t>Very limited exposure to Federal grant and loan programs related to critical infrastructure and hazard mitigation</t>
  </si>
  <si>
    <t>Some exposure to large Federal programs such as BRIC and disaster response and recovery related programs such as Hazard Mitigation Assistance</t>
  </si>
  <si>
    <t xml:space="preserve">Significant experience and exposure with Federal grant and loan programs related to critical infrastructure and hazard mitigation </t>
  </si>
  <si>
    <t>Do you have a process for integrating infrastructure resilience into plans and projects?</t>
  </si>
  <si>
    <t>Intergrating Resilience</t>
  </si>
  <si>
    <t>Limited knowledge/process for integrating infrastructure resilience into plans and projects</t>
  </si>
  <si>
    <t>Some knowledge/process for integrating resilience outputs into some plans and projects such as Hazard Mitigation, but not others such as Capital Improvement</t>
  </si>
  <si>
    <t>Strong knowledge and process for integrating resilience outputs into all types of plans and projects</t>
  </si>
  <si>
    <t>Do you have a process for monitoring and evaluating implementation?</t>
  </si>
  <si>
    <t>Monitoring and Evaluating Implementation</t>
  </si>
  <si>
    <t xml:space="preserve">There is no formal or informal process for monitoring and evaluating implementation of plans </t>
  </si>
  <si>
    <t>There is a process for implementation, but it may be informal or may not be applied to all planning types</t>
  </si>
  <si>
    <t>There is a formal process routinely used or monitoring and evaluating implementation activities</t>
  </si>
  <si>
    <t>Scale</t>
  </si>
  <si>
    <t>Plan Types</t>
  </si>
  <si>
    <t>Time &amp; Resources</t>
  </si>
  <si>
    <t>Radio Buttons</t>
  </si>
  <si>
    <t>Hazard Mitigation Planning</t>
  </si>
  <si>
    <t>None/Minimal</t>
  </si>
  <si>
    <t>Economic Development Planning</t>
  </si>
  <si>
    <t>Limited</t>
  </si>
  <si>
    <t>Comprehensive Planning</t>
  </si>
  <si>
    <t>A Lot</t>
  </si>
  <si>
    <t>Transportation Planning</t>
  </si>
  <si>
    <t>Land Use Planning</t>
  </si>
  <si>
    <t>Emergency Response Planning</t>
  </si>
  <si>
    <t>Y/N</t>
  </si>
  <si>
    <t>Recovery Planning</t>
  </si>
  <si>
    <t>Yes</t>
  </si>
  <si>
    <t>Multiple Types of Planning</t>
  </si>
  <si>
    <t>No</t>
  </si>
  <si>
    <t>Not sure</t>
  </si>
  <si>
    <t>A</t>
  </si>
  <si>
    <t>Don’t worry that you have limited knowledge of critical infrastructure resilience. The IRPF is intended to assist users of all knowledge levels.
CISA’s Infrastructure Dependency Primer website provides an overview of critical infrastructure and resilience on the Critical Infrastructure Systems page in the LEARN module and in the 'What does it mean to be resilient?' section of the PLAN module, respectively. In addition, the Methodology for Assessing Regional Infrastructure Resilience provides a useful discussion of infrastructure resilience on Pg. 8, Part 1: Foundational Concepts of Resilience of the document.</t>
  </si>
  <si>
    <t>Your strong understanding of both critical infrastructure and resilience will be very valuable to using the IRPF.</t>
  </si>
  <si>
    <t>B</t>
  </si>
  <si>
    <t>Thank you for sharing your goals to:</t>
  </si>
  <si>
    <t>The remainder of the IRPF self-assessment will help identify guidance and resources within the IRPF that may best meet your needs and goals.</t>
  </si>
  <si>
    <t>C</t>
  </si>
  <si>
    <t xml:space="preserve">That’s great that you hope to inform </t>
  </si>
  <si>
    <t>. The IRPF is designed to support many types of planning activities from better understanding the infrastructure in your community to supporting the development of grant justifications.</t>
  </si>
  <si>
    <t>D</t>
  </si>
  <si>
    <t>Not a lot of time or resources? No problem! The IRPF is designed to add value to planning activities with limited additional time and effort by incorporating some simple resources and approaches into the planning activities you already engage in.</t>
  </si>
  <si>
    <t>That’s great that you are able to dedicate time and resources! You may be able to take advantage of additional guidance and resources within the IRPF that will provide additional detail and understanding about reducing risk to critical infrastructure systems.</t>
  </si>
  <si>
    <t>E</t>
  </si>
  <si>
    <r>
      <t xml:space="preserve">We encourage users to review the </t>
    </r>
    <r>
      <rPr>
        <sz val="9"/>
        <color theme="1"/>
        <rFont val="Arial"/>
        <family val="2"/>
      </rPr>
      <t>IRPF Fact Sheet</t>
    </r>
    <r>
      <rPr>
        <sz val="9"/>
        <color rgb="FF000000"/>
        <rFont val="Arial"/>
        <family val="2"/>
      </rPr>
      <t xml:space="preserve"> and </t>
    </r>
    <r>
      <rPr>
        <sz val="9"/>
        <color theme="1"/>
        <rFont val="Arial"/>
        <family val="2"/>
      </rPr>
      <t>Infrastructure Dependency Primer</t>
    </r>
    <r>
      <rPr>
        <sz val="9"/>
        <color rgb="FF000000"/>
        <rFont val="Arial"/>
        <family val="2"/>
      </rPr>
      <t xml:space="preserve"> prior to implementing the IRPF.</t>
    </r>
  </si>
  <si>
    <t>That’s great that you have reviewed the IRPF online learning resources. If you have any questions or feedback regarding these resources, contact us at Resilience_Planning@cisa.dhs.gov.</t>
  </si>
  <si>
    <t>In addition to the guidance and resources provided within the IRPF, you can contact us at Resilience_Planning@cisa.dhs.gov for supplementary support regarding critical infrastructure security and resilience. Additionally, your CISA regional office may also be able to connect you with data, resources, and personnel who can help you better understand threats, hazards, and their impact on critical infrastructure within your community. Finally, CISA Central is CISA’s hub for requesting assistance and getting the information you need to understand critical infrastructure risk.</t>
  </si>
  <si>
    <t>You should consider increased outreach to stakeholders within</t>
  </si>
  <si>
    <t>As a resource, the IRPF provides a list of stakeholder organizations in Table 4. In addition, the stakeholder invitation letter included in the IRPF provides a template for contacting these organizations and gaining their participation. Also, Section 1.4.2 of the IRPF provides an overview of common concerns from infrastructure owners and operators and methods for increasing participation.</t>
  </si>
  <si>
    <t>The IRPF defines a project champion as an individual entity who can actively support the integration of infrastructure resilience into planning, authorize resources, and promote implementation. This champion can be a state division, tribal council, local jurisdiction, community planning department, regional planning organization, public/private non-profit, or other organization. Having a project champion can be very valuable for creating and sustaining momentum and increasing stakeholder participation.</t>
  </si>
  <si>
    <t>You have identified existing information – excellent! Utilizing pre-existing data, reports, and assessments is a great way to get a jump start on data collection. The IRPF contains a Sample List of Resources for Data Collection outlining additional items you may wish to collect and use as you begin your planning.</t>
  </si>
  <si>
    <t>No worries that you haven’t yet identified existing information to inform your planning. The IRPF contains a Sample List of Resources for Data Collection outlining items you may wish to collect and review as you begin your planning.</t>
  </si>
  <si>
    <t>, the Critical Infrastructure Systems page in the LEARN module of CISA’s Infrastructure Dependency Primer website discusses the importance of lifeline infrastructure and provides simplified graphics that illustrate a system and key components within these sectors. Included in the IRPF is a Mapping Your Infrastructure resource that identifies open-source datasets for use in mapping critical infrastructure systems in your community. The IRPF also provides a list of stakeholder organizations in Table 4 and a Planning Participant Contact Information Sheet that gives ideas of organizations to contact to gather information about the systems within each lifeline sector.</t>
  </si>
  <si>
    <t>Included in the IRPF is a Mapping Your Infrastructure resource that identifies open-source datasets for use in mapping critical infrastructure systems in your community. The IRPF also provides a list of stakeholder organizations in Table 4 and a Planning Participant Contact Information Sheet that gives ideas of organizations to contact to gather information about the systems within each lifeline sector.</t>
  </si>
  <si>
    <t xml:space="preserve">That’s fantastic that you have considerable knowledge of all the lifeline sector systems! You may want to explore the open-source datasets identified in the Mapping Your Infrastructure resource for any additional lifeline infrastructure information. </t>
  </si>
  <si>
    <t>That’s fantastic that you have considerable knowledge of all the lifeline sector systems! You may want to explore the open-source datasets identified in the Mapping Your Infrastructure resource for any additional lifeline infrastructure information. Also, Table 1 in the IRPF identifies other critical infrastructure systems such as Healthcare, Emergency Services, Commercial Facilities, and Financial Services that you may want to consider identifying and assessing as critical systems for your community.</t>
  </si>
  <si>
    <t xml:space="preserve">To help you identify and understand connections between critical infrastructure systems, the 'A Closer Look' section in the LEARN module of CISA’s Infrastructure Dependency Primer website describes and illustrates some dependencies for systems within each of the lifeline sectors. In addition, the IRPF includes various resources such as the Dependency Identification Worksheet and Community Systems Dependency Discussion Guide that can be used to help you identify dependency connections between critical systems. </t>
  </si>
  <si>
    <t>To conserve time and resources, consider identifying the types services that these systems rely upon.</t>
  </si>
  <si>
    <t>Consider identifying not only the services these facilities rely upon, but also who provides them, whether there are backups or alternates in case of disruption, and how long those systems can operate if each upstream dependency is disrupted.</t>
  </si>
  <si>
    <t>Because you have a good understanding of dependencies between critical systems, you may be ready for more detailed discussions! Consider using the System Owner/Operator Dependency Interview Guide to better understand a specific system’s dependencies and capacities to provide service. Or try out the Meeting Facilitation Guide to verify dependency assumptions with a group of stakeholders.</t>
  </si>
  <si>
    <t>To conserve time and resources, consider identifying the types of services that these systems rely upon.</t>
  </si>
  <si>
    <t>Your lack of an established method for collecting and managing infrastructure information is not a problem. The IRPF contains two resources—an Infrastructure Assets Data Field Matrix and a Dependency Identification Worksheet—that can be used to collect and manage critical infrastructure system information.</t>
  </si>
  <si>
    <t>That’s great that you have an established method for collecting and managing critical infrastructure information! For additional documentation ideas, see the Infrastructure Assets Data Field Matrix and a Dependency Identification Worksheet.</t>
  </si>
  <si>
    <t xml:space="preserve">Haven't identified </t>
  </si>
  <si>
    <t xml:space="preserve"> hazards? No problem. Table 7 in the IRPF provides examples of potential threats and hazards to which your community may be vulnerable. Also, Section 3.1.1 of the IRPF lists potential sources for determining the likelihood of threats and hazards. </t>
  </si>
  <si>
    <t xml:space="preserve">Need data about likelihood? Section 3.1.1 of the IRPF lists potential sources for determining the likelihood of hazards. </t>
  </si>
  <si>
    <t xml:space="preserve">In addition, the Hazard Information and Analysis Resource provides links to data for multiple types of natural hazards. </t>
  </si>
  <si>
    <t xml:space="preserve">That’s great that you have information for </t>
  </si>
  <si>
    <t xml:space="preserve"> hazards! Understanding what threats and hazards your community may experience will allow you to assess whether infrastructure systems are vulnerable to disruption and evaluate consequences.</t>
  </si>
  <si>
    <t>Need historic information about threats and hazards affecting critical infrastructure? The IRPF identifies potential sources for hazard information in Section 3.1.1 and also contains a Hazard Information and Analysis Resource that provides links to data for some hazards.</t>
  </si>
  <si>
    <t xml:space="preserve">The historic information you have gathered about impacts of previous threats and hazards in your community can help you understand and provide context about future incidents. They can also provide a basis for a compelling project justification. </t>
  </si>
  <si>
    <t xml:space="preserve">To help you engage with </t>
  </si>
  <si>
    <t xml:space="preserve"> infrastructure owners and operators, the IRPF includes a System Owner/Operator Dependency Interview Guide that can be used to facilitate a discussion about a system’s vulnerabilities and capabilities to provide service during a disruptive event. </t>
  </si>
  <si>
    <t>To simplify this work, consider focusing on a single or just a few lifeline sectors most important to your goals.</t>
  </si>
  <si>
    <t>That’s excellent that you have engaged with Energy, Communications, Transportation, and Water &amp; Wastewater owners and/or operators about system vulnerabilities! This information is important for understanding the capabilities of a critical system to provide service during a disruptive event.</t>
  </si>
  <si>
    <t>No established risk assessment method, no problem. The Dependency Vulnerability Assessment page in the PLAN module of CISA’s Infrastructure Dependency Primer website provides three simple approaches for assessing infrastructure dependency risks. In addition, the IRPF includes a set of Risk Assessment Methodologies for assessing risk that you may want to consider using.</t>
  </si>
  <si>
    <t>An approach such as simplified threat and hazard scenario analysis may be valuable. Additionally, your county or state may have Threat and Hazard Identification and Risk Assessment (THIRA) information that may suit your needs.</t>
  </si>
  <si>
    <t>More detailed methods such as hazard exposure analysis, consequence modeling using HAZUS-MH, and the Performance Evaluation Method for Identifying Risk may be useful in your risk assessment and analysis.</t>
  </si>
  <si>
    <t>No established risk assessment method, no problem. The IRPF includes a set of methodologies for assessing risk that you may want to consider using.</t>
  </si>
  <si>
    <t>That’s great that you have an established risk assessment method! Combining hazard likelihood, vulnerability, and consequence to understand and assess risk is important for planning for resilience.</t>
  </si>
  <si>
    <t xml:space="preserve">That’s excellent that you have a project identification process! Considering a wide range of possible options for enhancing resilience and then selecting the ones that best meet your goals is one of most important steps you can take. For extra inspiration, the IRPF’s Sources for Resilience Solutions Ideas can help you brainstorm. </t>
  </si>
  <si>
    <t>No established process for identifying resilience projects? No worries. Sections 4.1 and 4.2 of the IRPF provide guidance for developing options and alternatives. The IRPF also contains Sources for Resilience Solutions Ideas which can help you brainstorm.</t>
  </si>
  <si>
    <t>That’s fantastic that you have evaluation criteria! Having a structured approach to evaluating potential projects and a standard set of criteria can help IRPF users get the best bang for their buck. If you’re looking for additional information, the IRPF has a Mitigation Alternatives Evaluation Guide that you may want to check out.</t>
  </si>
  <si>
    <t>No worries that you do not have an established project evaluation method. Section 4.4 of the IRPF provides guidance on evaluating and selecting resilience solutions. The IRPF’s Mitigation Alternatives Evaluation Guide provides some suggested criteria for evaluating alternatives and questions for facilitating discussion.</t>
  </si>
  <si>
    <t>Your limited familiarity with funding sources is not an issue. The IRPF contains a Compendium of Programs and Mechanisms for Funding Infrastructure Resilience that details many federal grant and loan programs that can be used to fund projects related to critical infrastructure resilience. The document outlines eligibility and provides a description and link to additional resources for each program. You can also consult with state, territorial, or tribal-level personnel who may have additional resources and ideas on non-Federal grant and loan programs.</t>
  </si>
  <si>
    <t>That’s great that you are familiar with potential grant/loan programs! In case you’d like to review other potential funding sources, there are a large number of federal programs outlined in the Compendium of Programs and Mechanisms for Funding Infrastructure Resilience included in the IRPF. You can also consult with state, territorial, or tribal-level personnel who may have additional resources and ideas on non-Federal grant and loan programs.</t>
  </si>
  <si>
    <t>Not sure how to integrate infrastructure resilience into your current work? No problem. The IRPF contains a Plan Integration Resource that describes how IRPF guidance and resources can be integrated into various types of planning and projects.</t>
  </si>
  <si>
    <t>That’s excellent that you are able to integrate infrastructure resilience into your plans and projects! The IRPF can be used to support virtually any form of planning to help a community improve the resilience of its critical infrastructure systems.</t>
  </si>
  <si>
    <t>The IRPF can help you fill this monitoring and evaluation gap. Section 5.2 of the IRPF provides guidance for monitoring and evaluating the implementation of plans and provides a framework for assessing their effectiveness.</t>
  </si>
  <si>
    <t>That’s great that you have a standardized process for evaluating and monitoring implementation! While planning is a valuable tool for enhancing a community’s critical infrastructure resilience, it’s only as effective as a plan’s implementation is. Having a robust approach for monitoring and evaluating implementation is a very important step.</t>
  </si>
  <si>
    <t>Q</t>
  </si>
  <si>
    <t>Text</t>
  </si>
  <si>
    <t>Link</t>
  </si>
  <si>
    <t>Methodology for Assessing Regional Infrastructure Resilience</t>
  </si>
  <si>
    <t>https://www.cisa.gov/resources-tools/resources/methodology-assessing-regional-infrastructure-resilience</t>
  </si>
  <si>
    <t>Critical Infrastructure Systems</t>
  </si>
  <si>
    <t>https://www.cisa.gov/resources-tools/programs/resilience-planning-program/infrastructure-dependency-primer/learn/critical-infrastructure-systems</t>
  </si>
  <si>
    <t>What does it mean to be resilient?</t>
  </si>
  <si>
    <t>https://www.cisa.gov/resources-tools/programs/resilience-planning-program/infrastructure-dependency-primer/plan</t>
  </si>
  <si>
    <t>IRPF Fact Sheet</t>
  </si>
  <si>
    <t>https://www.cisa.gov/resources-tools/resources/infrastructure-resilience-planning-framework-irpf</t>
  </si>
  <si>
    <t>Infrastructure Dependency Primer (IDP)</t>
  </si>
  <si>
    <t>https://www.cisa.gov/topics/critical-infrastructure-security-and-resilience/resilience-services/infrastructure-dependency-primer</t>
  </si>
  <si>
    <t>Email: Resilience_Planning@cisa.dhs.gov</t>
  </si>
  <si>
    <t>mailto:resilience_planning@cisa.dhs.gov</t>
  </si>
  <si>
    <t>CISA Regional Offices</t>
  </si>
  <si>
    <t>https://www.cisa.gov/about/regions</t>
  </si>
  <si>
    <t>CISA Central</t>
  </si>
  <si>
    <t>https://www.cisa.gov/cisa-central</t>
  </si>
  <si>
    <t>Stakeholder Invitation Letter</t>
  </si>
  <si>
    <t>https://www.cisa.gov/sites/default/files/publications/Stakeholder%2520Invitation%2520Letter.pdf</t>
  </si>
  <si>
    <t>https://www.cisa.gov/resources-tools/resources/stakeholder-invitation-letter</t>
  </si>
  <si>
    <t>Sample List of Resources for Data Collection</t>
  </si>
  <si>
    <t>https://www.cisa.gov/sites/default/files/publications/Data_Collection_Sample_List_of_Resources.pdf</t>
  </si>
  <si>
    <t>Mapping Your Infrastructure</t>
  </si>
  <si>
    <t xml:space="preserve">https://www.cisa.gov/sites/default/files/publications/Datasets_for_Infrastructure_Identification_07SEPT2022.pdf </t>
  </si>
  <si>
    <t>Planning Participant Contact Information Sheet</t>
  </si>
  <si>
    <t>https://www.cisa.gov/sites/default/files/publications/Planning_Participant_Contact_Information_Sheet.pdf</t>
  </si>
  <si>
    <t>Dependency Identification Worksheet</t>
  </si>
  <si>
    <t>https://www.cisa.gov/sites/default/files/publications/Dependency%2520Identification%2520Worksheet.pdf</t>
  </si>
  <si>
    <t>https://www.cisa.gov/resources-tools/resources/dependency-identification-worksheet</t>
  </si>
  <si>
    <t>A Closer Look</t>
  </si>
  <si>
    <t>https://www.cisa.gov/topics/critical-infrastructure-security-and-resilience/resilience-services/infrastructure-dependency-primer/learn</t>
  </si>
  <si>
    <t>Community Systems Dependency Discussion Guide</t>
  </si>
  <si>
    <t>https://www.cisa.gov/sites/default/files/publications/Community%2520Systems%2520Dependency%2520Discussion%2520Guide.pdf</t>
  </si>
  <si>
    <t>https://www.cisa.gov/resources-tools/resources/community-systems-dependency-discussion-guide</t>
  </si>
  <si>
    <t>System Owner/Operator Dependency Interview Guide</t>
  </si>
  <si>
    <t>https://www.cisa.gov/sites/default/files/publications/System%2520Owner-Operator%2520Dependency%2520Interview%2520Guide.pdf</t>
  </si>
  <si>
    <t>https://www.cisa.gov/resources-tools/resources/system-owneroperator-dependency-interview-guide</t>
  </si>
  <si>
    <t>Meeting Facilitation Guide</t>
  </si>
  <si>
    <t>https://www.cisa.gov/sites/default/files/publications/Meeting%2520Facilitation%2520Guide.pdf</t>
  </si>
  <si>
    <t>https://www.cisa.gov/resources-tools/resources/meeting-facilitation-guide</t>
  </si>
  <si>
    <t>Infrastructure Assets Data Field Matrix</t>
  </si>
  <si>
    <t>https://www.cisa.gov/sites/default/files/publications/Data%20Field%20Recommendations.pdf</t>
  </si>
  <si>
    <t>Hazard Information and Analysis Resource</t>
  </si>
  <si>
    <t>https://www.cisa.gov/sites/default/files/2023-03/Hazard%20Information%20and%20Analysis%20Resources.pdf</t>
  </si>
  <si>
    <t>https://www.cisa.gov/resources-tools/resources/hazard-information-and-analysis-resources</t>
  </si>
  <si>
    <t>Dependency Vulnerability Assessment</t>
  </si>
  <si>
    <t>https://www.cisa.gov/resources-tools/programs/resilience-planning-program/infrastructure-dependency-primer/plan/dependency-vulnerability-assessment</t>
  </si>
  <si>
    <t>Risk Assessment Methodologies</t>
  </si>
  <si>
    <t>https://www.cisa.gov/sites/default/files/publications/Risk%2520Assessment%2520Methodologies.pdf</t>
  </si>
  <si>
    <t>https://www.cisa.gov/resources-tools/resources/risk-assessment-methodologies</t>
  </si>
  <si>
    <t>Sources for Resilience Solutions Ideas</t>
  </si>
  <si>
    <t>https://www.cisa.gov/sites/default/files/publications/Sources_for_Resilient_Solutions.pdf</t>
  </si>
  <si>
    <t>Mitigation Alternatives Evaluation Guide</t>
  </si>
  <si>
    <t>https://www.cisa.gov/sites/default/files/publications/Mitigation%2520Alternatives%2520Evaluation%2520Guide.pdf</t>
  </si>
  <si>
    <t>https://www.cisa.gov/resources-tools/resources/mitigation-alternatives-evaluation-guide</t>
  </si>
  <si>
    <t>Compendium of Programs and Mechanisms for Funding Infrastructure Resilience</t>
  </si>
  <si>
    <t>https://www.cisa.gov/sites/default/files/publications/Compendium%20of%20Infrastructure%20Resilience%20Funding%20Sources.pdf</t>
  </si>
  <si>
    <t>Plan Integration Resource</t>
  </si>
  <si>
    <t>https://www.cisa.gov/sites/default/files/publications/Plan%2520Integration.pdf</t>
  </si>
  <si>
    <t>https://www.cisa.gov/resources-tools/resources/plan-integration</t>
  </si>
  <si>
    <t>Main Color Code</t>
  </si>
  <si>
    <t>Lighter Tint Code</t>
  </si>
  <si>
    <t>Section</t>
  </si>
  <si>
    <t>Sample</t>
  </si>
  <si>
    <t>R</t>
  </si>
  <si>
    <t>G</t>
  </si>
  <si>
    <t>Header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</si>
</sst>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1"/>
      <color theme="1"/>
      <name val="Franklin Gothic Book"/>
      <family val="2"/>
    </font>
    <font>
      <sz val="11"/>
      <color theme="1"/>
      <name val="Franklin Gothic Book"/>
      <family val="2"/>
    </font>
    <font>
      <i/>
      <sz val="11"/>
      <color theme="1"/>
      <name val="Franklin Gothic Book"/>
      <family val="2"/>
    </font>
    <font>
      <u/>
      <sz val="11"/>
      <color theme="1"/>
      <name val="Franklin Gothic Book"/>
      <family val="2"/>
    </font>
    <font>
      <i/>
      <u/>
      <sz val="11"/>
      <color theme="1"/>
      <name val="Franklin Gothic Book"/>
      <family val="2"/>
    </font>
    <font>
      <u/>
      <sz val="11"/>
      <color theme="10"/>
      <name val="Calibri"/>
      <family val="2"/>
      <scheme val="minor"/>
    </font>
    <font>
      <sz val="9"/>
      <color rgb="FF000000"/>
      <name val="Arial"/>
      <family val="2"/>
    </font>
    <font>
      <sz val="9"/>
      <color theme="1"/>
      <name val="Arial"/>
      <family val="2"/>
    </font>
    <font>
      <sz val="11"/>
      <color theme="0"/>
      <name val="Franklin Gothic Book"/>
      <family val="2"/>
    </font>
    <font>
      <sz val="11"/>
      <name val="Calibri"/>
      <family val="2"/>
      <scheme val="minor"/>
    </font>
    <font>
      <i/>
      <sz val="10"/>
      <color rgb="FF0070C0"/>
      <name val="Franklin Gothic Book"/>
      <family val="2"/>
    </font>
    <font>
      <b/>
      <sz val="14"/>
      <color theme="1"/>
      <name val="Franklin Gothic Book"/>
      <family val="2"/>
    </font>
    <font>
      <b/>
      <sz val="14"/>
      <color theme="0"/>
      <name val="Franklin Gothic Book"/>
      <family val="2"/>
    </font>
    <font>
      <sz val="11"/>
      <color theme="1"/>
      <name val="Franklin Gothic Medium"/>
      <family val="2"/>
    </font>
    <font>
      <u/>
      <sz val="11"/>
      <color theme="1"/>
      <name val="Calibri"/>
      <family val="2"/>
      <scheme val="minor"/>
    </font>
    <font>
      <b/>
      <sz val="11"/>
      <color rgb="FFFF0000"/>
      <name val="Calibri"/>
      <family val="2"/>
      <scheme val="minor"/>
    </font>
    <font>
      <b/>
      <sz val="8"/>
      <color indexed="81"/>
      <name val="Arial"/>
      <family val="2"/>
    </font>
    <font>
      <sz val="8"/>
      <color indexed="81"/>
      <name val="Arial"/>
      <family val="2"/>
    </font>
    <font>
      <i/>
      <sz val="12"/>
      <color theme="1"/>
      <name val="Franklin Gothic Medium"/>
      <family val="2"/>
    </font>
    <font>
      <i/>
      <sz val="11"/>
      <color theme="1"/>
      <name val="Franklin Gothic Medium"/>
      <family val="2"/>
    </font>
    <font>
      <b/>
      <i/>
      <sz val="11"/>
      <color rgb="FF660919"/>
      <name val="Franklin Gothic Book"/>
      <family val="2"/>
    </font>
    <font>
      <b/>
      <sz val="18"/>
      <color theme="0"/>
      <name val="Franklin Gothic Medium"/>
      <family val="2"/>
    </font>
    <font>
      <b/>
      <sz val="11"/>
      <color theme="0"/>
      <name val="Franklin Gothic Book"/>
      <family val="2"/>
    </font>
    <font>
      <b/>
      <i/>
      <sz val="11"/>
      <color rgb="FF646566"/>
      <name val="Franklin Gothic Book"/>
      <family val="2"/>
    </font>
    <font>
      <b/>
      <sz val="12"/>
      <color rgb="FF660919"/>
      <name val="Franklin Gothic Book"/>
      <family val="2"/>
    </font>
    <font>
      <b/>
      <sz val="12"/>
      <color rgb="FF646566"/>
      <name val="Franklin Gothic Book"/>
      <family val="2"/>
    </font>
    <font>
      <b/>
      <i/>
      <sz val="11"/>
      <color rgb="FF477326"/>
      <name val="Franklin Gothic Book"/>
      <family val="2"/>
    </font>
    <font>
      <b/>
      <sz val="12"/>
      <color rgb="FF477326"/>
      <name val="Franklin Gothic Book"/>
      <family val="2"/>
    </font>
    <font>
      <b/>
      <i/>
      <sz val="11"/>
      <color rgb="FF005B84"/>
      <name val="Franklin Gothic Book"/>
      <family val="2"/>
    </font>
    <font>
      <b/>
      <sz val="12"/>
      <color rgb="FF005B84"/>
      <name val="Franklin Gothic Book"/>
      <family val="2"/>
    </font>
    <font>
      <b/>
      <i/>
      <sz val="11"/>
      <color rgb="FF002B47"/>
      <name val="Franklin Gothic Book"/>
      <family val="2"/>
    </font>
    <font>
      <b/>
      <sz val="12"/>
      <color rgb="FF002B47"/>
      <name val="Franklin Gothic Book"/>
      <family val="2"/>
    </font>
    <font>
      <b/>
      <sz val="12"/>
      <color rgb="FFC41230"/>
      <name val="Franklin Gothic Book"/>
      <family val="2"/>
    </font>
    <font>
      <sz val="16"/>
      <color theme="1"/>
      <name val="Franklin Gothic Book"/>
      <family val="2"/>
    </font>
    <font>
      <sz val="16"/>
      <name val="Franklin Gothic Book"/>
      <family val="2"/>
    </font>
    <font>
      <sz val="16"/>
      <name val="Franklin Gothic Medium"/>
      <family val="2"/>
    </font>
    <font>
      <sz val="8"/>
      <color theme="1"/>
      <name val="Franklin Gothic Book"/>
      <family val="2"/>
    </font>
    <font>
      <i/>
      <sz val="10"/>
      <color theme="1"/>
      <name val="Franklin Gothic Book"/>
      <family val="2"/>
    </font>
    <font>
      <b/>
      <i/>
      <sz val="10"/>
      <color theme="1"/>
      <name val="Franklin Gothic Book"/>
      <family val="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003764"/>
        <bgColor indexed="64"/>
      </patternFill>
    </fill>
    <fill>
      <patternFill patternType="solid">
        <fgColor rgb="FF005D7C"/>
        <bgColor indexed="64"/>
      </patternFill>
    </fill>
    <fill>
      <patternFill patternType="solid">
        <fgColor rgb="FF585F1B"/>
        <bgColor indexed="64"/>
      </patternFill>
    </fill>
    <fill>
      <patternFill patternType="solid">
        <fgColor rgb="FF93561F"/>
        <bgColor indexed="64"/>
      </patternFill>
    </fill>
    <fill>
      <patternFill patternType="solid">
        <fgColor rgb="FFAA182C"/>
        <bgColor indexed="64"/>
      </patternFill>
    </fill>
    <fill>
      <patternFill patternType="solid">
        <fgColor rgb="FF841B56"/>
        <bgColor indexed="64"/>
      </patternFill>
    </fill>
    <fill>
      <patternFill patternType="solid">
        <fgColor rgb="FF8EA9DB"/>
        <bgColor indexed="64"/>
      </patternFill>
    </fill>
    <fill>
      <patternFill patternType="solid">
        <fgColor rgb="FFBFCDD8"/>
        <bgColor indexed="64"/>
      </patternFill>
    </fill>
    <fill>
      <patternFill patternType="solid">
        <fgColor rgb="FFBFD7DE"/>
        <bgColor indexed="64"/>
      </patternFill>
    </fill>
    <fill>
      <patternFill patternType="solid">
        <fgColor rgb="FFD5D7C6"/>
        <bgColor indexed="64"/>
      </patternFill>
    </fill>
    <fill>
      <patternFill patternType="solid">
        <fgColor rgb="FFE4D5C7"/>
        <bgColor indexed="64"/>
      </patternFill>
    </fill>
    <fill>
      <patternFill patternType="solid">
        <fgColor rgb="FFEAC5CA"/>
        <bgColor indexed="64"/>
      </patternFill>
    </fill>
    <fill>
      <patternFill patternType="solid">
        <fgColor rgb="FFE0C6D5"/>
        <bgColor indexed="64"/>
      </patternFill>
    </fill>
    <fill>
      <patternFill patternType="solid">
        <fgColor rgb="FFE3EAF6"/>
        <bgColor indexed="64"/>
      </patternFill>
    </fill>
    <fill>
      <patternFill patternType="solid">
        <fgColor rgb="FF005288"/>
        <bgColor indexed="64"/>
      </patternFill>
    </fill>
    <fill>
      <patternFill patternType="solid">
        <fgColor rgb="FFFFC000"/>
        <bgColor indexed="64"/>
      </patternFill>
    </fill>
    <fill>
      <patternFill patternType="solid">
        <fgColor rgb="FF646566"/>
        <bgColor indexed="64"/>
      </patternFill>
    </fill>
    <fill>
      <patternFill patternType="solid">
        <fgColor rgb="FFC41230"/>
        <bgColor indexed="64"/>
      </patternFill>
    </fill>
    <fill>
      <patternFill patternType="solid">
        <fgColor rgb="FF660919"/>
        <bgColor indexed="64"/>
      </patternFill>
    </fill>
    <fill>
      <patternFill patternType="solid">
        <fgColor rgb="FFEEBDC5"/>
        <bgColor indexed="64"/>
      </patternFill>
    </fill>
    <fill>
      <patternFill patternType="solid">
        <fgColor rgb="FFF6D9DE"/>
        <bgColor indexed="64"/>
      </patternFill>
    </fill>
    <fill>
      <patternFill patternType="solid">
        <fgColor rgb="FFE5EEDE"/>
        <bgColor indexed="64"/>
      </patternFill>
    </fill>
    <fill>
      <patternFill patternType="solid">
        <fgColor rgb="FFD6E9F2"/>
        <bgColor indexed="64"/>
      </patternFill>
    </fill>
    <fill>
      <patternFill patternType="solid">
        <fgColor rgb="FFD6E3EC"/>
        <bgColor indexed="64"/>
      </patternFill>
    </fill>
    <fill>
      <patternFill patternType="solid">
        <fgColor rgb="FF477326"/>
        <bgColor indexed="64"/>
      </patternFill>
    </fill>
    <fill>
      <patternFill patternType="solid">
        <fgColor rgb="FF005B84"/>
        <bgColor indexed="64"/>
      </patternFill>
    </fill>
    <fill>
      <patternFill patternType="solid">
        <fgColor rgb="FF002B47"/>
        <bgColor indexed="64"/>
      </patternFill>
    </fill>
    <fill>
      <patternFill patternType="solid">
        <fgColor rgb="FFEDEEEE"/>
        <bgColor indexed="64"/>
      </patternFill>
    </fill>
    <fill>
      <patternFill patternType="solid">
        <fgColor rgb="FFD1D1D2"/>
        <bgColor indexed="64"/>
      </patternFill>
    </fill>
    <fill>
      <patternFill patternType="solid">
        <fgColor rgb="FF00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248">
    <xf numFmtId="0" fontId="0" fillId="0" borderId="0" xfId="0"/>
    <xf numFmtId="0" fontId="0" fillId="0" borderId="2" xfId="0" applyBorder="1" applyAlignment="1">
      <alignment horizontal="center"/>
    </xf>
    <xf numFmtId="0" fontId="0" fillId="0" borderId="3" xfId="0" applyBorder="1" applyAlignment="1">
      <alignment horizontal="center"/>
    </xf>
    <xf numFmtId="0" fontId="0" fillId="2" borderId="1" xfId="0" applyFill="1" applyBorder="1" applyAlignment="1">
      <alignment horizontal="center"/>
    </xf>
    <xf numFmtId="0" fontId="0" fillId="0" borderId="2" xfId="0" applyBorder="1"/>
    <xf numFmtId="0" fontId="0" fillId="0" borderId="3" xfId="0" applyBorder="1"/>
    <xf numFmtId="0" fontId="2" fillId="3" borderId="4" xfId="0" applyFont="1" applyFill="1" applyBorder="1" applyAlignment="1">
      <alignment horizontal="center"/>
    </xf>
    <xf numFmtId="0" fontId="7" fillId="0" borderId="0" xfId="0" applyFont="1"/>
    <xf numFmtId="0" fontId="7" fillId="0" borderId="0" xfId="0" applyFont="1" applyAlignment="1">
      <alignment horizontal="left" vertical="center"/>
    </xf>
    <xf numFmtId="0" fontId="8" fillId="0" borderId="0" xfId="0" applyFont="1"/>
    <xf numFmtId="0" fontId="10" fillId="0" borderId="0" xfId="1" applyFont="1"/>
    <xf numFmtId="0" fontId="0" fillId="2" borderId="19" xfId="0" applyFill="1" applyBorder="1" applyAlignment="1">
      <alignment horizontal="center"/>
    </xf>
    <xf numFmtId="0" fontId="0" fillId="0" borderId="19" xfId="0" applyBorder="1"/>
    <xf numFmtId="0" fontId="11" fillId="0" borderId="0" xfId="0" applyFont="1" applyAlignment="1">
      <alignment vertical="center"/>
    </xf>
    <xf numFmtId="0" fontId="10" fillId="0" borderId="0" xfId="1" applyFont="1" applyAlignment="1">
      <alignment wrapText="1"/>
    </xf>
    <xf numFmtId="0" fontId="0" fillId="8" borderId="0" xfId="0" applyFill="1"/>
    <xf numFmtId="0" fontId="10" fillId="5" borderId="0" xfId="0" applyFont="1" applyFill="1"/>
    <xf numFmtId="0" fontId="0" fillId="6" borderId="0" xfId="0" applyFill="1"/>
    <xf numFmtId="0" fontId="0" fillId="7"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2" fillId="3" borderId="4" xfId="0" applyFont="1" applyFill="1" applyBorder="1" applyAlignment="1" applyProtection="1">
      <alignment horizontal="center"/>
      <protection locked="0"/>
    </xf>
    <xf numFmtId="0" fontId="15" fillId="0" borderId="0" xfId="0" applyFont="1"/>
    <xf numFmtId="0" fontId="16" fillId="0" borderId="0" xfId="0" applyFont="1"/>
    <xf numFmtId="0" fontId="10" fillId="0" borderId="0" xfId="0" applyFont="1"/>
    <xf numFmtId="0" fontId="2" fillId="3" borderId="11" xfId="0" applyFont="1" applyFill="1" applyBorder="1" applyAlignment="1">
      <alignment horizontal="left" indent="2"/>
    </xf>
    <xf numFmtId="0" fontId="2" fillId="3" borderId="13" xfId="0" applyFont="1" applyFill="1" applyBorder="1" applyAlignment="1">
      <alignment horizontal="left" indent="2"/>
    </xf>
    <xf numFmtId="0" fontId="0" fillId="20" borderId="0" xfId="0" applyFill="1"/>
    <xf numFmtId="0" fontId="10" fillId="0" borderId="0" xfId="1" applyFont="1" applyFill="1" applyAlignment="1">
      <alignment wrapText="1"/>
    </xf>
    <xf numFmtId="0" fontId="10" fillId="0" borderId="0" xfId="1" applyFont="1" applyFill="1"/>
    <xf numFmtId="0" fontId="2" fillId="24" borderId="4" xfId="0" applyFont="1" applyFill="1" applyBorder="1" applyAlignment="1" applyProtection="1">
      <alignment horizontal="center" vertical="center"/>
      <protection locked="0"/>
    </xf>
    <xf numFmtId="0" fontId="2" fillId="25" borderId="4" xfId="0" applyFont="1" applyFill="1" applyBorder="1" applyAlignment="1" applyProtection="1">
      <alignment horizontal="center" vertical="center"/>
      <protection locked="0"/>
    </xf>
    <xf numFmtId="0" fontId="2" fillId="26" borderId="13" xfId="0" applyFont="1" applyFill="1" applyBorder="1" applyAlignment="1">
      <alignment horizontal="left" indent="2"/>
    </xf>
    <xf numFmtId="0" fontId="2" fillId="26" borderId="11" xfId="0" applyFont="1" applyFill="1" applyBorder="1" applyAlignment="1">
      <alignment horizontal="left" indent="2"/>
    </xf>
    <xf numFmtId="0" fontId="2" fillId="26" borderId="4" xfId="0" applyFont="1" applyFill="1" applyBorder="1" applyAlignment="1" applyProtection="1">
      <alignment horizontal="center"/>
      <protection locked="0"/>
    </xf>
    <xf numFmtId="0" fontId="2" fillId="26" borderId="4" xfId="0" applyFont="1" applyFill="1" applyBorder="1" applyProtection="1">
      <protection locked="0"/>
    </xf>
    <xf numFmtId="0" fontId="2" fillId="26" borderId="4" xfId="0" applyFont="1" applyFill="1" applyBorder="1" applyAlignment="1" applyProtection="1">
      <alignment horizontal="center" vertical="center"/>
      <protection locked="0"/>
    </xf>
    <xf numFmtId="0" fontId="2" fillId="27" borderId="4" xfId="0" applyFont="1" applyFill="1" applyBorder="1" applyAlignment="1" applyProtection="1">
      <alignment horizontal="center" vertical="center"/>
      <protection locked="0"/>
    </xf>
    <xf numFmtId="0" fontId="2" fillId="27" borderId="11" xfId="0" applyFont="1" applyFill="1" applyBorder="1" applyAlignment="1">
      <alignment horizontal="left" indent="2"/>
    </xf>
    <xf numFmtId="0" fontId="2" fillId="27" borderId="13" xfId="0" applyFont="1" applyFill="1" applyBorder="1" applyAlignment="1">
      <alignment horizontal="left" indent="2"/>
    </xf>
    <xf numFmtId="0" fontId="2" fillId="27" borderId="4" xfId="0" applyFont="1" applyFill="1" applyBorder="1" applyAlignment="1" applyProtection="1">
      <alignment horizontal="center"/>
      <protection locked="0"/>
    </xf>
    <xf numFmtId="0" fontId="2" fillId="27" borderId="4" xfId="0" applyFont="1" applyFill="1" applyBorder="1" applyProtection="1">
      <protection locked="0"/>
    </xf>
    <xf numFmtId="0" fontId="2" fillId="28" borderId="4" xfId="0" applyFont="1" applyFill="1" applyBorder="1" applyAlignment="1" applyProtection="1">
      <alignment horizontal="center"/>
      <protection locked="0"/>
    </xf>
    <xf numFmtId="0" fontId="2" fillId="28" borderId="11" xfId="0" applyFont="1" applyFill="1" applyBorder="1" applyAlignment="1">
      <alignment horizontal="left" indent="2"/>
    </xf>
    <xf numFmtId="0" fontId="2" fillId="28" borderId="13" xfId="0" applyFont="1" applyFill="1" applyBorder="1" applyAlignment="1">
      <alignment horizontal="left" indent="2"/>
    </xf>
    <xf numFmtId="0" fontId="2" fillId="28" borderId="4" xfId="0" applyFont="1" applyFill="1" applyBorder="1" applyProtection="1">
      <protection locked="0"/>
    </xf>
    <xf numFmtId="0" fontId="1" fillId="28" borderId="0" xfId="0" applyFont="1" applyFill="1" applyBorder="1" applyAlignment="1">
      <alignment horizontal="center" vertical="center"/>
    </xf>
    <xf numFmtId="0" fontId="2" fillId="28" borderId="7" xfId="0" applyFont="1" applyFill="1" applyBorder="1"/>
    <xf numFmtId="0" fontId="2" fillId="28" borderId="0" xfId="0" applyFont="1" applyFill="1" applyBorder="1"/>
    <xf numFmtId="0" fontId="3" fillId="28" borderId="0" xfId="0" applyFont="1" applyFill="1" applyBorder="1" applyAlignment="1">
      <alignment vertical="top" wrapText="1"/>
    </xf>
    <xf numFmtId="0" fontId="1" fillId="28" borderId="8" xfId="0" applyFont="1" applyFill="1" applyBorder="1" applyAlignment="1">
      <alignment horizontal="center" vertical="center"/>
    </xf>
    <xf numFmtId="0" fontId="2" fillId="28" borderId="9" xfId="0" applyFont="1" applyFill="1" applyBorder="1"/>
    <xf numFmtId="0" fontId="2" fillId="28" borderId="15" xfId="0" applyFont="1" applyFill="1" applyBorder="1"/>
    <xf numFmtId="0" fontId="1" fillId="28" borderId="15" xfId="0" applyFont="1" applyFill="1" applyBorder="1" applyAlignment="1">
      <alignment horizontal="center" vertical="center"/>
    </xf>
    <xf numFmtId="0" fontId="1" fillId="28" borderId="10" xfId="0" applyFont="1" applyFill="1" applyBorder="1" applyAlignment="1">
      <alignment horizontal="center" vertical="center"/>
    </xf>
    <xf numFmtId="0" fontId="23" fillId="19" borderId="11" xfId="0" applyFont="1" applyFill="1" applyBorder="1" applyAlignment="1">
      <alignment horizontal="left" vertical="center"/>
    </xf>
    <xf numFmtId="14" fontId="23" fillId="19" borderId="12" xfId="0" applyNumberFormat="1" applyFont="1" applyFill="1" applyBorder="1" applyAlignment="1">
      <alignment horizontal="center" vertical="center"/>
    </xf>
    <xf numFmtId="0" fontId="23" fillId="19" borderId="13" xfId="0" applyFont="1" applyFill="1" applyBorder="1" applyAlignment="1">
      <alignment horizontal="left" vertical="center"/>
    </xf>
    <xf numFmtId="0" fontId="2" fillId="3" borderId="5" xfId="0" applyFont="1" applyFill="1" applyBorder="1"/>
    <xf numFmtId="0" fontId="2" fillId="3" borderId="14"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0" xfId="0" applyFont="1" applyFill="1" applyBorder="1"/>
    <xf numFmtId="0" fontId="2" fillId="3" borderId="0" xfId="0" applyFont="1" applyFill="1" applyBorder="1" applyAlignment="1">
      <alignment horizontal="left" vertical="center"/>
    </xf>
    <xf numFmtId="0" fontId="3" fillId="3" borderId="0" xfId="0" quotePrefix="1" applyFont="1" applyFill="1" applyBorder="1" applyAlignment="1">
      <alignment horizontal="right"/>
    </xf>
    <xf numFmtId="0" fontId="3" fillId="3" borderId="0" xfId="0" applyFont="1" applyFill="1" applyBorder="1" applyAlignment="1">
      <alignment horizontal="right" vertical="top" wrapText="1" indent="1"/>
    </xf>
    <xf numFmtId="0" fontId="2" fillId="3" borderId="0" xfId="0" applyFont="1" applyFill="1" applyBorder="1" applyAlignment="1">
      <alignment horizontal="center" vertical="center"/>
    </xf>
    <xf numFmtId="0" fontId="3" fillId="3" borderId="0" xfId="0" applyFont="1" applyFill="1" applyBorder="1" applyAlignment="1">
      <alignment horizontal="left" vertical="top" indent="1"/>
    </xf>
    <xf numFmtId="0" fontId="2" fillId="3" borderId="0" xfId="0" applyFont="1" applyFill="1" applyBorder="1" applyAlignment="1">
      <alignment horizontal="center" vertical="top" wrapText="1"/>
    </xf>
    <xf numFmtId="0" fontId="2" fillId="3" borderId="0" xfId="0" applyFont="1" applyFill="1" applyBorder="1" applyAlignment="1">
      <alignment horizontal="center"/>
    </xf>
    <xf numFmtId="0" fontId="2" fillId="3" borderId="9" xfId="0" applyFont="1" applyFill="1" applyBorder="1"/>
    <xf numFmtId="0" fontId="2" fillId="3" borderId="15" xfId="0" applyFont="1" applyFill="1" applyBorder="1"/>
    <xf numFmtId="0" fontId="2" fillId="3" borderId="10" xfId="0" applyFont="1" applyFill="1" applyBorder="1"/>
    <xf numFmtId="0" fontId="2" fillId="3" borderId="0" xfId="0" applyFont="1" applyFill="1" applyBorder="1" applyAlignment="1">
      <alignment horizontal="left" indent="2"/>
    </xf>
    <xf numFmtId="0" fontId="3" fillId="3" borderId="8" xfId="0" applyFont="1" applyFill="1" applyBorder="1"/>
    <xf numFmtId="0" fontId="2" fillId="3" borderId="0" xfId="0" applyFont="1" applyFill="1" applyBorder="1" applyAlignment="1">
      <alignment horizontal="left" wrapText="1"/>
    </xf>
    <xf numFmtId="0" fontId="3" fillId="0" borderId="0" xfId="0" applyFont="1" applyFill="1" applyBorder="1" applyAlignment="1">
      <alignment horizontal="left" vertical="top" wrapText="1" indent="1"/>
    </xf>
    <xf numFmtId="0" fontId="2" fillId="3" borderId="0" xfId="0" applyFont="1" applyFill="1" applyBorder="1" applyAlignment="1">
      <alignment wrapText="1"/>
    </xf>
    <xf numFmtId="0" fontId="26" fillId="3" borderId="0" xfId="0" applyFont="1" applyFill="1" applyBorder="1"/>
    <xf numFmtId="0" fontId="4" fillId="3" borderId="0" xfId="0" applyFont="1" applyFill="1" applyBorder="1"/>
    <xf numFmtId="0" fontId="2" fillId="3" borderId="0" xfId="0" applyFont="1" applyFill="1" applyBorder="1" applyAlignment="1">
      <alignment horizontal="center" vertical="center" wrapText="1"/>
    </xf>
    <xf numFmtId="0" fontId="32" fillId="3" borderId="0" xfId="0" applyFont="1" applyFill="1" applyBorder="1"/>
    <xf numFmtId="0" fontId="32" fillId="3" borderId="0" xfId="0" applyFont="1" applyFill="1" applyBorder="1" applyAlignment="1">
      <alignment wrapText="1"/>
    </xf>
    <xf numFmtId="0" fontId="30" fillId="3" borderId="0" xfId="0" applyFont="1" applyFill="1" applyBorder="1"/>
    <xf numFmtId="0" fontId="28" fillId="3" borderId="0" xfId="0" applyFont="1" applyFill="1" applyBorder="1"/>
    <xf numFmtId="0" fontId="25" fillId="3" borderId="0" xfId="0" applyFont="1" applyFill="1" applyBorder="1"/>
    <xf numFmtId="0" fontId="33" fillId="3" borderId="0" xfId="0" applyFont="1" applyFill="1" applyBorder="1"/>
    <xf numFmtId="0" fontId="13" fillId="31" borderId="13" xfId="0" applyFont="1" applyFill="1" applyBorder="1" applyAlignment="1">
      <alignment vertical="center"/>
    </xf>
    <xf numFmtId="0" fontId="35" fillId="32" borderId="0" xfId="0" applyFont="1" applyFill="1" applyBorder="1"/>
    <xf numFmtId="0" fontId="12" fillId="32" borderId="0" xfId="0" applyFont="1" applyFill="1" applyAlignment="1">
      <alignment vertical="center"/>
    </xf>
    <xf numFmtId="0" fontId="2" fillId="32" borderId="0" xfId="0" applyFont="1" applyFill="1"/>
    <xf numFmtId="0" fontId="34" fillId="32" borderId="7" xfId="0" applyFont="1" applyFill="1" applyBorder="1"/>
    <xf numFmtId="0" fontId="34" fillId="32" borderId="8" xfId="0" applyFont="1" applyFill="1" applyBorder="1"/>
    <xf numFmtId="0" fontId="2" fillId="32" borderId="5" xfId="0" applyFont="1" applyFill="1" applyBorder="1"/>
    <xf numFmtId="0" fontId="2" fillId="32" borderId="14" xfId="0" applyFont="1" applyFill="1" applyBorder="1"/>
    <xf numFmtId="0" fontId="2" fillId="32" borderId="6" xfId="0" applyFont="1" applyFill="1" applyBorder="1"/>
    <xf numFmtId="0" fontId="2" fillId="32" borderId="7" xfId="0" applyFont="1" applyFill="1" applyBorder="1"/>
    <xf numFmtId="0" fontId="12" fillId="32" borderId="7" xfId="0" applyFont="1" applyFill="1" applyBorder="1" applyAlignment="1">
      <alignment vertical="center"/>
    </xf>
    <xf numFmtId="0" fontId="2" fillId="32" borderId="9" xfId="0" applyFont="1" applyFill="1" applyBorder="1"/>
    <xf numFmtId="0" fontId="2" fillId="32" borderId="8" xfId="0" applyFont="1" applyFill="1" applyBorder="1"/>
    <xf numFmtId="0" fontId="1" fillId="32" borderId="8" xfId="0" applyFont="1" applyFill="1" applyBorder="1" applyAlignment="1">
      <alignment vertical="center"/>
    </xf>
    <xf numFmtId="0" fontId="12" fillId="32" borderId="8" xfId="0" applyFont="1" applyFill="1" applyBorder="1" applyAlignment="1">
      <alignment vertical="center"/>
    </xf>
    <xf numFmtId="0" fontId="2" fillId="32" borderId="10" xfId="0" applyFont="1" applyFill="1" applyBorder="1"/>
    <xf numFmtId="0" fontId="2" fillId="32" borderId="15" xfId="0" applyFont="1" applyFill="1" applyBorder="1"/>
    <xf numFmtId="0" fontId="2" fillId="33" borderId="4" xfId="0" applyFont="1" applyFill="1" applyBorder="1" applyAlignment="1" applyProtection="1">
      <alignment horizontal="center" vertical="center"/>
      <protection locked="0"/>
    </xf>
    <xf numFmtId="0" fontId="2" fillId="33" borderId="4" xfId="0" applyFont="1" applyFill="1" applyBorder="1" applyAlignment="1" applyProtection="1">
      <alignment horizontal="center"/>
      <protection locked="0"/>
    </xf>
    <xf numFmtId="0" fontId="2" fillId="34" borderId="0" xfId="0" applyFont="1" applyFill="1"/>
    <xf numFmtId="0" fontId="12" fillId="34" borderId="0" xfId="0" applyFont="1" applyFill="1" applyAlignment="1">
      <alignment vertical="center"/>
    </xf>
    <xf numFmtId="0" fontId="1" fillId="34" borderId="0" xfId="0" applyFont="1" applyFill="1" applyBorder="1" applyAlignment="1">
      <alignment vertical="center"/>
    </xf>
    <xf numFmtId="0" fontId="34" fillId="34" borderId="0" xfId="0" applyFont="1" applyFill="1"/>
    <xf numFmtId="0" fontId="8" fillId="0" borderId="0" xfId="0" applyFont="1" applyAlignment="1"/>
    <xf numFmtId="0" fontId="2" fillId="0" borderId="14" xfId="0" applyFont="1" applyFill="1" applyBorder="1"/>
    <xf numFmtId="0" fontId="2" fillId="0" borderId="0" xfId="0" applyFont="1" applyFill="1" applyBorder="1"/>
    <xf numFmtId="0" fontId="3" fillId="0" borderId="0" xfId="0" applyFont="1" applyFill="1" applyBorder="1" applyAlignment="1">
      <alignment vertical="top" wrapText="1"/>
    </xf>
    <xf numFmtId="0" fontId="2" fillId="0" borderId="15" xfId="0" applyFont="1" applyFill="1" applyBorder="1"/>
    <xf numFmtId="0" fontId="12" fillId="0" borderId="0" xfId="0" applyFont="1" applyFill="1" applyAlignment="1">
      <alignment vertical="center"/>
    </xf>
    <xf numFmtId="0" fontId="2" fillId="0" borderId="0" xfId="0" applyFont="1" applyFill="1"/>
    <xf numFmtId="0" fontId="2" fillId="0" borderId="0" xfId="0" applyFont="1" applyFill="1" applyProtection="1">
      <protection locked="0"/>
    </xf>
    <xf numFmtId="0" fontId="35" fillId="0" borderId="14" xfId="0" applyFont="1" applyFill="1" applyBorder="1"/>
    <xf numFmtId="0" fontId="37" fillId="28" borderId="0" xfId="0" applyFont="1" applyFill="1" applyBorder="1" applyAlignment="1">
      <alignment horizontal="center" vertical="top" wrapText="1"/>
    </xf>
    <xf numFmtId="0" fontId="14" fillId="3" borderId="0" xfId="0" applyFont="1" applyFill="1" applyBorder="1"/>
    <xf numFmtId="0" fontId="3" fillId="3" borderId="0" xfId="0" applyFont="1" applyFill="1" applyBorder="1"/>
    <xf numFmtId="0" fontId="5" fillId="3" borderId="0" xfId="0" applyFont="1" applyFill="1" applyBorder="1"/>
    <xf numFmtId="0" fontId="3" fillId="28" borderId="0" xfId="0" applyFont="1" applyFill="1" applyBorder="1" applyAlignment="1">
      <alignment horizontal="left" vertical="top" wrapText="1"/>
    </xf>
    <xf numFmtId="0" fontId="9" fillId="3" borderId="0" xfId="0" applyFont="1" applyFill="1" applyBorder="1" applyAlignment="1" applyProtection="1">
      <alignment horizontal="center" vertical="top" wrapText="1"/>
      <protection locked="0"/>
    </xf>
    <xf numFmtId="0" fontId="3" fillId="3" borderId="0" xfId="0" applyFont="1" applyFill="1" applyBorder="1" applyAlignment="1">
      <alignment horizontal="left" indent="1"/>
    </xf>
    <xf numFmtId="0" fontId="2" fillId="3" borderId="0" xfId="0" applyFont="1" applyFill="1" applyBorder="1" applyAlignment="1">
      <alignment horizontal="left" vertical="top" wrapText="1"/>
    </xf>
    <xf numFmtId="0" fontId="9" fillId="3" borderId="0" xfId="0" applyFont="1" applyFill="1" applyBorder="1" applyAlignment="1" applyProtection="1">
      <alignment horizontal="center" vertical="center" wrapText="1"/>
      <protection locked="0"/>
    </xf>
    <xf numFmtId="0" fontId="3" fillId="3" borderId="0" xfId="0" applyFont="1" applyFill="1" applyBorder="1" applyAlignment="1">
      <alignment horizontal="left" vertical="top" wrapText="1"/>
    </xf>
    <xf numFmtId="0" fontId="13" fillId="29" borderId="13" xfId="0" applyFont="1" applyFill="1" applyBorder="1" applyAlignment="1">
      <alignment vertical="center"/>
    </xf>
    <xf numFmtId="0" fontId="3" fillId="3" borderId="0" xfId="0" applyFont="1" applyFill="1" applyBorder="1" applyAlignment="1">
      <alignment horizontal="left" vertical="top" wrapText="1" indent="1"/>
    </xf>
    <xf numFmtId="0" fontId="2" fillId="3" borderId="0" xfId="0" applyFont="1" applyFill="1" applyBorder="1" applyAlignment="1">
      <alignment vertical="top" wrapText="1"/>
    </xf>
    <xf numFmtId="0" fontId="13" fillId="23" borderId="13" xfId="0" applyFont="1" applyFill="1" applyBorder="1" applyAlignment="1">
      <alignment vertical="center"/>
    </xf>
    <xf numFmtId="0" fontId="13" fillId="22" borderId="13" xfId="0" applyFont="1" applyFill="1" applyBorder="1" applyAlignment="1">
      <alignment vertical="center"/>
    </xf>
    <xf numFmtId="0" fontId="9" fillId="3" borderId="0" xfId="0" applyFont="1" applyFill="1" applyBorder="1" applyAlignment="1">
      <alignment horizontal="center" vertical="center" wrapText="1"/>
    </xf>
    <xf numFmtId="0" fontId="13" fillId="30" borderId="13" xfId="0" applyFont="1" applyFill="1" applyBorder="1" applyAlignment="1">
      <alignment vertical="center"/>
    </xf>
    <xf numFmtId="0" fontId="0" fillId="0" borderId="0" xfId="0" applyAlignment="1">
      <alignment horizontal="center"/>
    </xf>
    <xf numFmtId="0" fontId="14" fillId="3" borderId="0" xfId="0" applyFont="1" applyFill="1" applyBorder="1" applyAlignment="1"/>
    <xf numFmtId="0" fontId="38" fillId="28" borderId="0" xfId="0" applyFont="1" applyFill="1" applyBorder="1" applyAlignment="1">
      <alignment horizontal="left" vertical="top" wrapText="1"/>
    </xf>
    <xf numFmtId="0" fontId="14" fillId="3" borderId="0" xfId="0" applyFont="1" applyFill="1" applyBorder="1" applyAlignment="1">
      <alignment horizontal="left"/>
    </xf>
    <xf numFmtId="0" fontId="13" fillId="21" borderId="11" xfId="0" applyFont="1" applyFill="1" applyBorder="1" applyAlignment="1">
      <alignment horizontal="left" vertical="center"/>
    </xf>
    <xf numFmtId="0" fontId="13" fillId="21" borderId="12" xfId="0" applyFont="1" applyFill="1" applyBorder="1" applyAlignment="1">
      <alignment horizontal="left" vertical="center"/>
    </xf>
    <xf numFmtId="0" fontId="13" fillId="21" borderId="13" xfId="0" applyFont="1" applyFill="1" applyBorder="1" applyAlignment="1">
      <alignment horizontal="left" vertical="center"/>
    </xf>
    <xf numFmtId="0" fontId="2" fillId="3" borderId="0" xfId="0" applyFont="1" applyFill="1" applyBorder="1" applyAlignment="1">
      <alignment horizontal="left" vertical="top" wrapText="1"/>
    </xf>
    <xf numFmtId="0" fontId="13" fillId="22" borderId="11" xfId="0" applyFont="1" applyFill="1" applyBorder="1" applyAlignment="1">
      <alignment horizontal="left" vertical="center"/>
    </xf>
    <xf numFmtId="0" fontId="13" fillId="22" borderId="12" xfId="0" applyFont="1" applyFill="1" applyBorder="1" applyAlignment="1">
      <alignment horizontal="left" vertical="center"/>
    </xf>
    <xf numFmtId="0" fontId="13" fillId="23" borderId="11" xfId="0" applyFont="1" applyFill="1" applyBorder="1" applyAlignment="1">
      <alignment horizontal="left" vertical="center"/>
    </xf>
    <xf numFmtId="0" fontId="13" fillId="23" borderId="12" xfId="0" applyFont="1" applyFill="1" applyBorder="1" applyAlignment="1">
      <alignment horizontal="left" vertical="center"/>
    </xf>
    <xf numFmtId="0" fontId="14" fillId="3" borderId="0" xfId="0" applyFont="1" applyFill="1" applyBorder="1" applyAlignment="1">
      <alignment horizontal="left" vertical="top" wrapText="1"/>
    </xf>
    <xf numFmtId="0" fontId="36" fillId="32" borderId="0" xfId="0" applyFont="1" applyFill="1" applyBorder="1" applyAlignment="1">
      <alignment horizontal="center"/>
    </xf>
    <xf numFmtId="0" fontId="2" fillId="33" borderId="11" xfId="0" applyFont="1" applyFill="1" applyBorder="1" applyAlignment="1" applyProtection="1">
      <alignment horizontal="left"/>
      <protection locked="0"/>
    </xf>
    <xf numFmtId="0" fontId="2" fillId="33" borderId="12" xfId="0" applyFont="1" applyFill="1" applyBorder="1" applyAlignment="1" applyProtection="1">
      <alignment horizontal="left"/>
      <protection locked="0"/>
    </xf>
    <xf numFmtId="0" fontId="2" fillId="33" borderId="13" xfId="0" applyFont="1" applyFill="1" applyBorder="1" applyAlignment="1" applyProtection="1">
      <alignment horizontal="left"/>
      <protection locked="0"/>
    </xf>
    <xf numFmtId="0" fontId="3" fillId="3" borderId="0" xfId="0" applyFont="1" applyFill="1" applyBorder="1" applyAlignment="1">
      <alignment horizontal="left" vertical="top" wrapText="1"/>
    </xf>
    <xf numFmtId="0" fontId="3" fillId="3" borderId="0" xfId="0" applyFont="1" applyFill="1" applyBorder="1" applyAlignment="1"/>
    <xf numFmtId="0" fontId="3" fillId="3" borderId="0" xfId="0" applyFont="1" applyFill="1" applyBorder="1" applyAlignment="1">
      <alignment horizontal="left" vertical="top" wrapText="1" indent="1"/>
    </xf>
    <xf numFmtId="0" fontId="2" fillId="33" borderId="11" xfId="0" applyFont="1" applyFill="1" applyBorder="1" applyAlignment="1" applyProtection="1">
      <alignment horizontal="center" vertical="top" wrapText="1"/>
      <protection locked="0"/>
    </xf>
    <xf numFmtId="0" fontId="2" fillId="33" borderId="13" xfId="0" applyFont="1" applyFill="1" applyBorder="1" applyAlignment="1" applyProtection="1">
      <alignment horizontal="center" vertical="top" wrapText="1"/>
      <protection locked="0"/>
    </xf>
    <xf numFmtId="0" fontId="9" fillId="3" borderId="0" xfId="0" applyFont="1" applyFill="1" applyBorder="1" applyAlignment="1" applyProtection="1">
      <alignment horizontal="left" vertical="top" wrapText="1"/>
      <protection locked="0"/>
    </xf>
    <xf numFmtId="0" fontId="3" fillId="3" borderId="0" xfId="0" quotePrefix="1" applyFont="1" applyFill="1" applyBorder="1" applyAlignment="1">
      <alignment horizontal="right" vertical="top"/>
    </xf>
    <xf numFmtId="0" fontId="14" fillId="3" borderId="0" xfId="0" applyFont="1" applyFill="1" applyBorder="1" applyAlignment="1">
      <alignment vertical="top" wrapText="1"/>
    </xf>
    <xf numFmtId="0" fontId="14" fillId="3" borderId="0" xfId="0" applyFont="1" applyFill="1" applyBorder="1" applyAlignment="1"/>
    <xf numFmtId="0" fontId="27" fillId="3" borderId="0" xfId="0" applyFont="1" applyFill="1" applyBorder="1" applyAlignment="1"/>
    <xf numFmtId="0" fontId="9" fillId="3" borderId="0" xfId="0" applyFont="1" applyFill="1" applyBorder="1" applyAlignment="1">
      <alignment horizontal="center" vertical="center" wrapText="1"/>
    </xf>
    <xf numFmtId="0" fontId="2" fillId="3" borderId="0" xfId="0" applyFont="1" applyFill="1" applyBorder="1" applyAlignment="1">
      <alignment vertical="top" wrapText="1"/>
    </xf>
    <xf numFmtId="0" fontId="9" fillId="3" borderId="0" xfId="0" applyFont="1" applyFill="1" applyBorder="1" applyAlignment="1" applyProtection="1">
      <alignment horizontal="center" vertical="center" wrapText="1"/>
      <protection locked="0"/>
    </xf>
    <xf numFmtId="0" fontId="13" fillId="30" borderId="11" xfId="0" applyFont="1" applyFill="1" applyBorder="1" applyAlignment="1">
      <alignment vertical="center"/>
    </xf>
    <xf numFmtId="0" fontId="13" fillId="30" borderId="12" xfId="0" applyFont="1" applyFill="1" applyBorder="1" applyAlignment="1">
      <alignment vertical="center"/>
    </xf>
    <xf numFmtId="0" fontId="13" fillId="30" borderId="13" xfId="0" applyFont="1" applyFill="1" applyBorder="1" applyAlignment="1">
      <alignment vertical="center"/>
    </xf>
    <xf numFmtId="0" fontId="29" fillId="3" borderId="0" xfId="0" applyFont="1" applyFill="1" applyBorder="1" applyAlignment="1"/>
    <xf numFmtId="0" fontId="14" fillId="3" borderId="8" xfId="0" applyFont="1" applyFill="1" applyBorder="1" applyAlignment="1"/>
    <xf numFmtId="0" fontId="3" fillId="3" borderId="0" xfId="0" quotePrefix="1" applyFont="1" applyFill="1" applyBorder="1" applyAlignment="1">
      <alignment horizontal="right" vertical="top" wrapText="1"/>
    </xf>
    <xf numFmtId="0" fontId="31" fillId="3" borderId="0" xfId="0" applyFont="1" applyFill="1" applyBorder="1" applyAlignment="1">
      <alignment horizontal="left"/>
    </xf>
    <xf numFmtId="0" fontId="3" fillId="3" borderId="0" xfId="0" applyFont="1" applyFill="1" applyBorder="1" applyAlignment="1">
      <alignment horizontal="left"/>
    </xf>
    <xf numFmtId="0" fontId="3" fillId="3" borderId="8" xfId="0" applyFont="1" applyFill="1" applyBorder="1" applyAlignment="1">
      <alignment horizontal="left"/>
    </xf>
    <xf numFmtId="0" fontId="9" fillId="31" borderId="11" xfId="0" applyFont="1" applyFill="1" applyBorder="1" applyAlignment="1">
      <alignment horizontal="center"/>
    </xf>
    <xf numFmtId="0" fontId="9" fillId="31" borderId="12" xfId="0" applyFont="1" applyFill="1" applyBorder="1" applyAlignment="1">
      <alignment horizontal="center"/>
    </xf>
    <xf numFmtId="0" fontId="9" fillId="31" borderId="13" xfId="0" applyFont="1" applyFill="1" applyBorder="1" applyAlignment="1">
      <alignment horizontal="center"/>
    </xf>
    <xf numFmtId="0" fontId="13" fillId="31" borderId="11" xfId="0" applyFont="1" applyFill="1" applyBorder="1" applyAlignment="1">
      <alignment horizontal="left" vertical="center"/>
    </xf>
    <xf numFmtId="0" fontId="13" fillId="31" borderId="12" xfId="0" applyFont="1" applyFill="1" applyBorder="1" applyAlignment="1">
      <alignment horizontal="left" vertical="center"/>
    </xf>
    <xf numFmtId="0" fontId="13" fillId="30" borderId="11" xfId="0" applyFont="1" applyFill="1" applyBorder="1" applyAlignment="1">
      <alignment horizontal="left" vertical="center"/>
    </xf>
    <xf numFmtId="0" fontId="13" fillId="30" borderId="12" xfId="0" applyFont="1" applyFill="1" applyBorder="1" applyAlignment="1">
      <alignment horizontal="left" vertical="center"/>
    </xf>
    <xf numFmtId="0" fontId="22" fillId="19" borderId="4" xfId="0" applyFont="1" applyFill="1" applyBorder="1" applyAlignment="1">
      <alignment horizontal="left"/>
    </xf>
    <xf numFmtId="0" fontId="36" fillId="32" borderId="14" xfId="0" applyFont="1" applyFill="1" applyBorder="1" applyAlignment="1">
      <alignment horizontal="center"/>
    </xf>
    <xf numFmtId="0" fontId="9" fillId="29" borderId="11" xfId="0" applyFont="1" applyFill="1" applyBorder="1" applyAlignment="1">
      <alignment horizontal="center"/>
    </xf>
    <xf numFmtId="0" fontId="9" fillId="29" borderId="12" xfId="0" applyFont="1" applyFill="1" applyBorder="1" applyAlignment="1">
      <alignment horizontal="center"/>
    </xf>
    <xf numFmtId="0" fontId="9" fillId="29" borderId="13" xfId="0" applyFont="1" applyFill="1" applyBorder="1" applyAlignment="1">
      <alignment horizontal="center"/>
    </xf>
    <xf numFmtId="0" fontId="9" fillId="3" borderId="0" xfId="0" applyFont="1" applyFill="1" applyBorder="1" applyAlignment="1" applyProtection="1">
      <alignment horizontal="center" vertical="center"/>
      <protection locked="0"/>
    </xf>
    <xf numFmtId="0" fontId="3" fillId="3" borderId="0" xfId="0" applyFont="1" applyFill="1" applyBorder="1" applyAlignment="1">
      <alignment horizontal="left" indent="1"/>
    </xf>
    <xf numFmtId="0" fontId="3" fillId="3" borderId="0" xfId="0" applyFont="1" applyFill="1" applyBorder="1" applyAlignment="1">
      <alignment vertical="top" wrapText="1"/>
    </xf>
    <xf numFmtId="0" fontId="2" fillId="3" borderId="0" xfId="0" quotePrefix="1" applyFont="1" applyFill="1" applyBorder="1" applyAlignment="1">
      <alignment horizontal="right" vertical="top"/>
    </xf>
    <xf numFmtId="0" fontId="9" fillId="19" borderId="20" xfId="1" applyFont="1" applyFill="1" applyBorder="1" applyAlignment="1" applyProtection="1">
      <alignment horizontal="center" vertical="center" wrapText="1"/>
      <protection locked="0"/>
    </xf>
    <xf numFmtId="0" fontId="9" fillId="19" borderId="21" xfId="1" applyFont="1" applyFill="1" applyBorder="1" applyAlignment="1" applyProtection="1">
      <alignment horizontal="center" vertical="center" wrapText="1"/>
      <protection locked="0"/>
    </xf>
    <xf numFmtId="0" fontId="9" fillId="19" borderId="22" xfId="1" applyFont="1" applyFill="1" applyBorder="1" applyAlignment="1" applyProtection="1">
      <alignment horizontal="center" vertical="center" wrapText="1"/>
      <protection locked="0"/>
    </xf>
    <xf numFmtId="0" fontId="14" fillId="0" borderId="0" xfId="0" applyFont="1" applyBorder="1" applyAlignment="1">
      <alignment horizontal="left" vertical="center"/>
    </xf>
    <xf numFmtId="0" fontId="3" fillId="28" borderId="0" xfId="0" applyFont="1" applyFill="1" applyBorder="1" applyAlignment="1">
      <alignment horizontal="left" vertical="top" wrapText="1"/>
    </xf>
    <xf numFmtId="0" fontId="2" fillId="3" borderId="0" xfId="0" applyFont="1" applyFill="1" applyBorder="1" applyAlignment="1">
      <alignment horizontal="left" vertical="top" wrapText="1" indent="1"/>
    </xf>
    <xf numFmtId="0" fontId="2" fillId="33" borderId="5" xfId="0" applyFont="1" applyFill="1" applyBorder="1" applyAlignment="1" applyProtection="1">
      <alignment horizontal="left" vertical="top" wrapText="1"/>
      <protection locked="0"/>
    </xf>
    <xf numFmtId="0" fontId="2" fillId="33" borderId="14" xfId="0" applyFont="1" applyFill="1" applyBorder="1" applyAlignment="1" applyProtection="1">
      <alignment horizontal="left" vertical="top" wrapText="1"/>
      <protection locked="0"/>
    </xf>
    <xf numFmtId="0" fontId="2" fillId="33" borderId="6" xfId="0" applyFont="1" applyFill="1" applyBorder="1" applyAlignment="1" applyProtection="1">
      <alignment horizontal="left" vertical="top" wrapText="1"/>
      <protection locked="0"/>
    </xf>
    <xf numFmtId="0" fontId="2" fillId="33" borderId="7" xfId="0" applyFont="1" applyFill="1" applyBorder="1" applyAlignment="1" applyProtection="1">
      <alignment horizontal="left" vertical="top" wrapText="1"/>
      <protection locked="0"/>
    </xf>
    <xf numFmtId="0" fontId="2" fillId="33" borderId="0" xfId="0" applyFont="1" applyFill="1" applyBorder="1" applyAlignment="1" applyProtection="1">
      <alignment horizontal="left" vertical="top" wrapText="1"/>
      <protection locked="0"/>
    </xf>
    <xf numFmtId="0" fontId="2" fillId="33" borderId="8" xfId="0" applyFont="1" applyFill="1" applyBorder="1" applyAlignment="1" applyProtection="1">
      <alignment horizontal="left" vertical="top" wrapText="1"/>
      <protection locked="0"/>
    </xf>
    <xf numFmtId="0" fontId="2" fillId="33" borderId="9" xfId="0" applyFont="1" applyFill="1" applyBorder="1" applyAlignment="1" applyProtection="1">
      <alignment horizontal="left" vertical="top" wrapText="1"/>
      <protection locked="0"/>
    </xf>
    <xf numFmtId="0" fontId="2" fillId="33" borderId="15" xfId="0" applyFont="1" applyFill="1" applyBorder="1" applyAlignment="1" applyProtection="1">
      <alignment horizontal="left" vertical="top" wrapText="1"/>
      <protection locked="0"/>
    </xf>
    <xf numFmtId="0" fontId="2" fillId="33" borderId="10" xfId="0" applyFont="1" applyFill="1" applyBorder="1" applyAlignment="1" applyProtection="1">
      <alignment horizontal="left" vertical="top" wrapText="1"/>
      <protection locked="0"/>
    </xf>
    <xf numFmtId="0" fontId="6" fillId="28" borderId="0" xfId="1" applyFill="1" applyBorder="1" applyAlignment="1" applyProtection="1">
      <alignment horizontal="center" vertical="center"/>
      <protection locked="0"/>
    </xf>
    <xf numFmtId="0" fontId="5" fillId="3" borderId="0" xfId="0" applyFont="1" applyFill="1" applyBorder="1" applyAlignment="1"/>
    <xf numFmtId="0" fontId="9" fillId="30" borderId="11" xfId="0" applyFont="1" applyFill="1" applyBorder="1" applyAlignment="1">
      <alignment horizontal="center"/>
    </xf>
    <xf numFmtId="0" fontId="9" fillId="30" borderId="12" xfId="0" applyFont="1" applyFill="1" applyBorder="1" applyAlignment="1">
      <alignment horizontal="center"/>
    </xf>
    <xf numFmtId="0" fontId="9" fillId="30" borderId="13" xfId="0" applyFont="1" applyFill="1" applyBorder="1" applyAlignment="1">
      <alignment horizontal="center"/>
    </xf>
    <xf numFmtId="0" fontId="3" fillId="3" borderId="8" xfId="0" applyFont="1" applyFill="1" applyBorder="1" applyAlignment="1">
      <alignment horizontal="left" indent="1"/>
    </xf>
    <xf numFmtId="0" fontId="13" fillId="23" borderId="11" xfId="0" applyFont="1" applyFill="1" applyBorder="1" applyAlignment="1">
      <alignment vertical="center"/>
    </xf>
    <xf numFmtId="0" fontId="13" fillId="23" borderId="12" xfId="0" applyFont="1" applyFill="1" applyBorder="1" applyAlignment="1">
      <alignment vertical="center"/>
    </xf>
    <xf numFmtId="0" fontId="13" fillId="23" borderId="13" xfId="0" applyFont="1" applyFill="1" applyBorder="1" applyAlignment="1">
      <alignment vertical="center"/>
    </xf>
    <xf numFmtId="0" fontId="13" fillId="22" borderId="11" xfId="0" applyFont="1" applyFill="1" applyBorder="1" applyAlignment="1">
      <alignment vertical="center"/>
    </xf>
    <xf numFmtId="0" fontId="13" fillId="22" borderId="12" xfId="0" applyFont="1" applyFill="1" applyBorder="1" applyAlignment="1">
      <alignment vertical="center"/>
    </xf>
    <xf numFmtId="0" fontId="13" fillId="22" borderId="13" xfId="0" applyFont="1" applyFill="1" applyBorder="1" applyAlignment="1">
      <alignment vertical="center"/>
    </xf>
    <xf numFmtId="0" fontId="14" fillId="3" borderId="0" xfId="0" applyFont="1" applyFill="1" applyBorder="1" applyAlignment="1">
      <alignment wrapText="1"/>
    </xf>
    <xf numFmtId="0" fontId="3" fillId="3" borderId="0" xfId="0" applyFont="1" applyFill="1" applyBorder="1" applyAlignment="1">
      <alignment wrapText="1"/>
    </xf>
    <xf numFmtId="0" fontId="21" fillId="3" borderId="0" xfId="0" applyFont="1" applyFill="1" applyBorder="1" applyAlignment="1"/>
    <xf numFmtId="0" fontId="24" fillId="3" borderId="0" xfId="0" applyFont="1" applyFill="1" applyBorder="1" applyAlignment="1"/>
    <xf numFmtId="0" fontId="3" fillId="3" borderId="0" xfId="0" applyFont="1" applyFill="1" applyBorder="1" applyAlignment="1">
      <alignment horizontal="left" vertical="top"/>
    </xf>
    <xf numFmtId="0" fontId="13" fillId="29" borderId="11" xfId="0" applyFont="1" applyFill="1" applyBorder="1" applyAlignment="1">
      <alignment horizontal="left" vertical="center"/>
    </xf>
    <xf numFmtId="0" fontId="13" fillId="29" borderId="12" xfId="0" applyFont="1" applyFill="1" applyBorder="1" applyAlignment="1">
      <alignment horizontal="left" vertical="center"/>
    </xf>
    <xf numFmtId="0" fontId="9" fillId="3" borderId="0" xfId="0" applyFont="1" applyFill="1" applyBorder="1" applyAlignment="1" applyProtection="1">
      <alignment horizontal="center" vertical="top" wrapText="1"/>
      <protection locked="0"/>
    </xf>
    <xf numFmtId="0" fontId="13" fillId="21" borderId="5" xfId="0" applyFont="1" applyFill="1" applyBorder="1" applyAlignment="1">
      <alignment horizontal="left" vertical="center"/>
    </xf>
    <xf numFmtId="0" fontId="13" fillId="21" borderId="14" xfId="0" applyFont="1" applyFill="1" applyBorder="1" applyAlignment="1">
      <alignment horizontal="left" vertical="center"/>
    </xf>
    <xf numFmtId="0" fontId="13" fillId="21" borderId="6" xfId="0" applyFont="1" applyFill="1" applyBorder="1" applyAlignment="1">
      <alignment horizontal="left" vertical="center"/>
    </xf>
    <xf numFmtId="0" fontId="13" fillId="31" borderId="9" xfId="0" applyFont="1" applyFill="1" applyBorder="1" applyAlignment="1">
      <alignment vertical="center"/>
    </xf>
    <xf numFmtId="0" fontId="13" fillId="31" borderId="15" xfId="0" applyFont="1" applyFill="1" applyBorder="1" applyAlignment="1">
      <alignment vertical="center"/>
    </xf>
    <xf numFmtId="0" fontId="13" fillId="31" borderId="10" xfId="0" applyFont="1" applyFill="1" applyBorder="1" applyAlignment="1">
      <alignment vertical="center"/>
    </xf>
    <xf numFmtId="0" fontId="13" fillId="29" borderId="11" xfId="0" applyFont="1" applyFill="1" applyBorder="1" applyAlignment="1">
      <alignment vertical="center"/>
    </xf>
    <xf numFmtId="0" fontId="13" fillId="29" borderId="12" xfId="0" applyFont="1" applyFill="1" applyBorder="1" applyAlignment="1">
      <alignment vertical="center"/>
    </xf>
    <xf numFmtId="0" fontId="13" fillId="29" borderId="13" xfId="0" applyFont="1" applyFill="1" applyBorder="1" applyAlignment="1">
      <alignment vertical="center"/>
    </xf>
    <xf numFmtId="0" fontId="0" fillId="4" borderId="16"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0" fillId="0" borderId="0" xfId="0" applyAlignment="1">
      <alignment horizontal="center"/>
    </xf>
  </cellXfs>
  <cellStyles count="2">
    <cellStyle name="Hyperlink" xfId="1" builtinId="8"/>
    <cellStyle name="Normal" xfId="0" builtinId="0"/>
  </cellStyles>
  <dxfs count="31">
    <dxf>
      <fill>
        <patternFill>
          <bgColor rgb="FF002B47"/>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646566"/>
        </patternFill>
      </fill>
      <border>
        <left style="thin">
          <color auto="1"/>
        </left>
        <right style="thin">
          <color auto="1"/>
        </right>
        <top style="thin">
          <color auto="1"/>
        </top>
        <bottom style="thin">
          <color auto="1"/>
        </bottom>
        <vertical/>
        <horizontal/>
      </border>
    </dxf>
    <dxf>
      <fill>
        <patternFill>
          <bgColor rgb="FF646566"/>
        </patternFill>
      </fill>
      <border>
        <left style="thin">
          <color auto="1"/>
        </left>
        <right style="thin">
          <color auto="1"/>
        </right>
        <top style="thin">
          <color auto="1"/>
        </top>
        <bottom style="thin">
          <color auto="1"/>
        </bottom>
        <vertical/>
        <horizontal/>
      </border>
    </dxf>
    <dxf>
      <fill>
        <patternFill>
          <bgColor rgb="FF646566"/>
        </patternFill>
      </fill>
      <border>
        <left style="thin">
          <color auto="1"/>
        </left>
        <right style="thin">
          <color auto="1"/>
        </right>
        <top style="thin">
          <color auto="1"/>
        </top>
        <bottom style="thin">
          <color auto="1"/>
        </bottom>
        <vertical/>
        <horizontal/>
      </border>
    </dxf>
    <dxf>
      <fill>
        <patternFill>
          <bgColor rgb="FF646566"/>
        </patternFill>
      </fill>
      <border>
        <left style="thin">
          <color auto="1"/>
        </left>
        <right style="thin">
          <color auto="1"/>
        </right>
        <top style="thin">
          <color auto="1"/>
        </top>
        <bottom style="thin">
          <color auto="1"/>
        </bottom>
        <vertical/>
        <horizontal/>
      </border>
    </dxf>
    <dxf>
      <fill>
        <patternFill>
          <bgColor rgb="FF646566"/>
        </patternFill>
      </fill>
      <border>
        <left style="thin">
          <color auto="1"/>
        </left>
        <right style="thin">
          <color auto="1"/>
        </right>
        <top style="thin">
          <color auto="1"/>
        </top>
        <bottom style="thin">
          <color auto="1"/>
        </bottom>
        <vertical/>
        <horizontal/>
      </border>
    </dxf>
    <dxf>
      <fill>
        <patternFill>
          <bgColor rgb="FF660919"/>
        </patternFill>
      </fill>
      <border>
        <left style="thin">
          <color auto="1"/>
        </left>
        <right style="thin">
          <color auto="1"/>
        </right>
        <top style="thin">
          <color auto="1"/>
        </top>
        <bottom style="thin">
          <color auto="1"/>
        </bottom>
        <vertical/>
        <horizontal/>
      </border>
    </dxf>
    <dxf>
      <fill>
        <patternFill>
          <bgColor rgb="FF660919"/>
        </patternFill>
      </fill>
      <border>
        <left style="thin">
          <color auto="1"/>
        </left>
        <right style="thin">
          <color auto="1"/>
        </right>
        <top style="thin">
          <color auto="1"/>
        </top>
        <bottom style="thin">
          <color auto="1"/>
        </bottom>
        <vertical/>
        <horizontal/>
      </border>
    </dxf>
    <dxf>
      <fill>
        <patternFill>
          <bgColor rgb="FFC41230"/>
        </patternFill>
      </fill>
      <border>
        <left style="thin">
          <color auto="1"/>
        </left>
        <right style="thin">
          <color auto="1"/>
        </right>
        <top style="thin">
          <color auto="1"/>
        </top>
        <bottom style="thin">
          <color auto="1"/>
        </bottom>
        <vertical/>
        <horizontal/>
      </border>
    </dxf>
    <dxf>
      <fill>
        <patternFill>
          <bgColor rgb="FFC41230"/>
        </patternFill>
      </fill>
      <border>
        <left style="thin">
          <color auto="1"/>
        </left>
        <right style="thin">
          <color auto="1"/>
        </right>
        <top style="thin">
          <color auto="1"/>
        </top>
        <bottom style="thin">
          <color auto="1"/>
        </bottom>
        <vertical/>
        <horizontal/>
      </border>
    </dxf>
    <dxf>
      <fill>
        <patternFill>
          <bgColor rgb="FF477326"/>
        </patternFill>
      </fill>
      <border>
        <left style="thin">
          <color auto="1"/>
        </left>
        <right style="thin">
          <color auto="1"/>
        </right>
        <top style="thin">
          <color auto="1"/>
        </top>
        <bottom style="thin">
          <color auto="1"/>
        </bottom>
        <vertical/>
        <horizontal/>
      </border>
    </dxf>
    <dxf>
      <fill>
        <patternFill>
          <bgColor rgb="FF477326"/>
        </patternFill>
      </fill>
      <border>
        <left style="thin">
          <color auto="1"/>
        </left>
        <right style="thin">
          <color auto="1"/>
        </right>
        <top style="thin">
          <color auto="1"/>
        </top>
        <bottom style="thin">
          <color auto="1"/>
        </bottom>
        <vertical/>
        <horizontal/>
      </border>
    </dxf>
    <dxf>
      <fill>
        <patternFill>
          <bgColor rgb="FF477326"/>
        </patternFill>
      </fill>
      <border>
        <left style="thin">
          <color auto="1"/>
        </left>
        <right style="thin">
          <color auto="1"/>
        </right>
        <top style="thin">
          <color auto="1"/>
        </top>
        <bottom style="thin">
          <color auto="1"/>
        </bottom>
        <vertical/>
        <horizontal/>
      </border>
    </dxf>
    <dxf>
      <fill>
        <patternFill>
          <bgColor rgb="FF477326"/>
        </patternFill>
      </fill>
      <border>
        <left style="thin">
          <color auto="1"/>
        </left>
        <right style="thin">
          <color auto="1"/>
        </right>
        <top style="thin">
          <color auto="1"/>
        </top>
        <bottom style="thin">
          <color auto="1"/>
        </bottom>
        <vertical/>
        <horizontal/>
      </border>
    </dxf>
    <dxf>
      <fill>
        <patternFill>
          <bgColor rgb="FF477326"/>
        </patternFill>
      </fill>
      <border>
        <left style="thin">
          <color auto="1"/>
        </left>
        <right style="thin">
          <color auto="1"/>
        </right>
        <top style="thin">
          <color auto="1"/>
        </top>
        <bottom style="thin">
          <color auto="1"/>
        </bottom>
        <vertical/>
        <horizontal/>
      </border>
    </dxf>
    <dxf>
      <fill>
        <patternFill>
          <bgColor rgb="FF477326"/>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646566"/>
        </patternFill>
      </fill>
      <border>
        <left style="thin">
          <color auto="1"/>
        </left>
        <right style="thin">
          <color auto="1"/>
        </right>
        <top style="thin">
          <color auto="1"/>
        </top>
        <bottom style="thin">
          <color auto="1"/>
        </bottom>
        <vertical/>
        <horizontal/>
      </border>
    </dxf>
    <dxf>
      <fill>
        <patternFill>
          <bgColor rgb="FF646566"/>
        </patternFill>
      </fill>
      <border>
        <left style="thin">
          <color auto="1"/>
        </left>
        <right style="thin">
          <color auto="1"/>
        </right>
        <top style="thin">
          <color auto="1"/>
        </top>
        <bottom style="thin">
          <color auto="1"/>
        </bottom>
        <vertical/>
        <horizontal/>
      </border>
    </dxf>
    <dxf>
      <font>
        <color auto="1"/>
      </font>
      <fill>
        <patternFill>
          <bgColor rgb="FFD1D1D2"/>
        </patternFill>
      </fill>
      <border>
        <left style="thin">
          <color auto="1"/>
        </left>
        <right style="thin">
          <color auto="1"/>
        </right>
        <top style="thin">
          <color auto="1"/>
        </top>
        <bottom style="thin">
          <color auto="1"/>
        </bottom>
      </border>
    </dxf>
    <dxf>
      <fill>
        <patternFill>
          <bgColor rgb="FF477326"/>
        </patternFill>
      </fill>
      <border>
        <left style="thin">
          <color auto="1"/>
        </left>
        <right style="thin">
          <color auto="1"/>
        </right>
        <top style="thin">
          <color auto="1"/>
        </top>
        <bottom style="thin">
          <color auto="1"/>
        </bottom>
        <vertical/>
        <horizontal/>
      </border>
    </dxf>
    <dxf>
      <fill>
        <patternFill>
          <bgColor rgb="FF002B47"/>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
      <fill>
        <patternFill>
          <bgColor rgb="FF005B84"/>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2B47"/>
      <color rgb="FF000000"/>
      <color rgb="FFD1D1D2"/>
      <color rgb="FFEDEEEE"/>
      <color rgb="FF005288"/>
      <color rgb="FFE5E5E5"/>
      <color rgb="FF660919"/>
      <color rgb="FFC41230"/>
      <color rgb="FF477326"/>
      <color rgb="FF005B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fmlaLink="$M$17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M$172"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fmlaLink="$M$173"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M$193"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fmlaLink="$M$194"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M$195"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fmlaLink="$M$196"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fmlaLink="$M$197"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M$86"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M$87"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M$8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M$8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M$90"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M$9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M$9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M$9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M$123"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M$124"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M$125"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M$12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M$14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M$142"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M$14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firstButton="1" fmlaLink="$M$144"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M$145"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10</xdr:col>
          <xdr:colOff>0</xdr:colOff>
          <xdr:row>86</xdr:row>
          <xdr:rowOff>0</xdr:rowOff>
        </xdr:to>
        <xdr:sp macro="" textlink="">
          <xdr:nvSpPr>
            <xdr:cNvPr id="2119" name="Group Box 71" descr="Lay the foundation"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10</xdr:col>
          <xdr:colOff>0</xdr:colOff>
          <xdr:row>88</xdr:row>
          <xdr:rowOff>0</xdr:rowOff>
        </xdr:to>
        <xdr:sp macro="" textlink="">
          <xdr:nvSpPr>
            <xdr:cNvPr id="2132" name="Group Box 84" descr="Lay the foundation"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10</xdr:col>
          <xdr:colOff>0</xdr:colOff>
          <xdr:row>89</xdr:row>
          <xdr:rowOff>0</xdr:rowOff>
        </xdr:to>
        <xdr:sp macro="" textlink="">
          <xdr:nvSpPr>
            <xdr:cNvPr id="2133" name="Group Box 85" descr="Lay the foundation"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10</xdr:col>
          <xdr:colOff>0</xdr:colOff>
          <xdr:row>90</xdr:row>
          <xdr:rowOff>0</xdr:rowOff>
        </xdr:to>
        <xdr:sp macro="" textlink="">
          <xdr:nvSpPr>
            <xdr:cNvPr id="2134" name="Group Box 86" descr="Lay the foundation"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10</xdr:col>
          <xdr:colOff>0</xdr:colOff>
          <xdr:row>91</xdr:row>
          <xdr:rowOff>0</xdr:rowOff>
        </xdr:to>
        <xdr:sp macro="" textlink="">
          <xdr:nvSpPr>
            <xdr:cNvPr id="2135" name="Group Box 87" descr="Lay the foundation"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10</xdr:col>
          <xdr:colOff>0</xdr:colOff>
          <xdr:row>92</xdr:row>
          <xdr:rowOff>0</xdr:rowOff>
        </xdr:to>
        <xdr:sp macro="" textlink="">
          <xdr:nvSpPr>
            <xdr:cNvPr id="2136" name="Group Box 88" descr="Lay the foundation"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10</xdr:col>
          <xdr:colOff>0</xdr:colOff>
          <xdr:row>93</xdr:row>
          <xdr:rowOff>0</xdr:rowOff>
        </xdr:to>
        <xdr:sp macro="" textlink="">
          <xdr:nvSpPr>
            <xdr:cNvPr id="2137" name="Group Box 89" descr="Lay the foundation"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10</xdr:col>
          <xdr:colOff>0</xdr:colOff>
          <xdr:row>123</xdr:row>
          <xdr:rowOff>0</xdr:rowOff>
        </xdr:to>
        <xdr:sp macro="" textlink="">
          <xdr:nvSpPr>
            <xdr:cNvPr id="2138" name="Group Box 90" descr="Critical Infrastructure Identification and Dependency Analysis"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10</xdr:col>
          <xdr:colOff>0</xdr:colOff>
          <xdr:row>124</xdr:row>
          <xdr:rowOff>0</xdr:rowOff>
        </xdr:to>
        <xdr:sp macro="" textlink="">
          <xdr:nvSpPr>
            <xdr:cNvPr id="2139" name="Group Box 91" descr="Critical Infrastructure Identification and Dependency Analysis"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10</xdr:col>
          <xdr:colOff>0</xdr:colOff>
          <xdr:row>125</xdr:row>
          <xdr:rowOff>0</xdr:rowOff>
        </xdr:to>
        <xdr:sp macro="" textlink="">
          <xdr:nvSpPr>
            <xdr:cNvPr id="2140" name="Group Box 92" descr="Critical Infrastructure Identification and Dependency Analysis"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10</xdr:col>
          <xdr:colOff>0</xdr:colOff>
          <xdr:row>126</xdr:row>
          <xdr:rowOff>0</xdr:rowOff>
        </xdr:to>
        <xdr:sp macro="" textlink="">
          <xdr:nvSpPr>
            <xdr:cNvPr id="2141" name="Group Box 93" descr="Critical Infrastructure Identification and Dependency Analysis"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10</xdr:col>
          <xdr:colOff>0</xdr:colOff>
          <xdr:row>141</xdr:row>
          <xdr:rowOff>0</xdr:rowOff>
        </xdr:to>
        <xdr:sp macro="" textlink="">
          <xdr:nvSpPr>
            <xdr:cNvPr id="2142" name="Group Box 94" descr="Critical Infrastructure Identification and Dependency Analysis"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10</xdr:col>
          <xdr:colOff>0</xdr:colOff>
          <xdr:row>142</xdr:row>
          <xdr:rowOff>0</xdr:rowOff>
        </xdr:to>
        <xdr:sp macro="" textlink="">
          <xdr:nvSpPr>
            <xdr:cNvPr id="2143" name="Group Box 95" descr="Critical Infrastructure Identification and Dependency Analysis"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0</xdr:rowOff>
        </xdr:from>
        <xdr:to>
          <xdr:col>10</xdr:col>
          <xdr:colOff>0</xdr:colOff>
          <xdr:row>143</xdr:row>
          <xdr:rowOff>0</xdr:rowOff>
        </xdr:to>
        <xdr:sp macro="" textlink="">
          <xdr:nvSpPr>
            <xdr:cNvPr id="2144" name="Group Box 96" descr="Critical Infrastructure Identification and Dependency Analysis"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0</xdr:rowOff>
        </xdr:from>
        <xdr:to>
          <xdr:col>10</xdr:col>
          <xdr:colOff>0</xdr:colOff>
          <xdr:row>144</xdr:row>
          <xdr:rowOff>0</xdr:rowOff>
        </xdr:to>
        <xdr:sp macro="" textlink="">
          <xdr:nvSpPr>
            <xdr:cNvPr id="2145" name="Group Box 97" descr="Critical Infrastructure Identification and Dependency Analysis"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0</xdr:rowOff>
        </xdr:from>
        <xdr:to>
          <xdr:col>10</xdr:col>
          <xdr:colOff>0</xdr:colOff>
          <xdr:row>145</xdr:row>
          <xdr:rowOff>0</xdr:rowOff>
        </xdr:to>
        <xdr:sp macro="" textlink="">
          <xdr:nvSpPr>
            <xdr:cNvPr id="2146" name="Group Box 98" descr="Critical Infrastructure Identification and Dependency Analysis"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0</xdr:rowOff>
        </xdr:from>
        <xdr:to>
          <xdr:col>10</xdr:col>
          <xdr:colOff>0</xdr:colOff>
          <xdr:row>171</xdr:row>
          <xdr:rowOff>0</xdr:rowOff>
        </xdr:to>
        <xdr:sp macro="" textlink="">
          <xdr:nvSpPr>
            <xdr:cNvPr id="2147" name="Group Box 99" descr="Risk"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171</xdr:row>
          <xdr:rowOff>0</xdr:rowOff>
        </xdr:from>
        <xdr:to>
          <xdr:col>10</xdr:col>
          <xdr:colOff>0</xdr:colOff>
          <xdr:row>172</xdr:row>
          <xdr:rowOff>0</xdr:rowOff>
        </xdr:to>
        <xdr:sp macro="" textlink="">
          <xdr:nvSpPr>
            <xdr:cNvPr id="2148" name="Group Box 100" descr="Risk"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0</xdr:rowOff>
        </xdr:from>
        <xdr:to>
          <xdr:col>10</xdr:col>
          <xdr:colOff>0</xdr:colOff>
          <xdr:row>173</xdr:row>
          <xdr:rowOff>0</xdr:rowOff>
        </xdr:to>
        <xdr:sp macro="" textlink="">
          <xdr:nvSpPr>
            <xdr:cNvPr id="2149" name="Group Box 101" descr="Risk"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192</xdr:row>
          <xdr:rowOff>0</xdr:rowOff>
        </xdr:from>
        <xdr:to>
          <xdr:col>10</xdr:col>
          <xdr:colOff>0</xdr:colOff>
          <xdr:row>193</xdr:row>
          <xdr:rowOff>0</xdr:rowOff>
        </xdr:to>
        <xdr:sp macro="" textlink="">
          <xdr:nvSpPr>
            <xdr:cNvPr id="2150" name="Group Box 102" descr="Risk"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0</xdr:rowOff>
        </xdr:from>
        <xdr:to>
          <xdr:col>10</xdr:col>
          <xdr:colOff>0</xdr:colOff>
          <xdr:row>194</xdr:row>
          <xdr:rowOff>0</xdr:rowOff>
        </xdr:to>
        <xdr:sp macro="" textlink="">
          <xdr:nvSpPr>
            <xdr:cNvPr id="2151" name="Group Box 103" descr="Risk"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0</xdr:rowOff>
        </xdr:from>
        <xdr:to>
          <xdr:col>10</xdr:col>
          <xdr:colOff>0</xdr:colOff>
          <xdr:row>195</xdr:row>
          <xdr:rowOff>0</xdr:rowOff>
        </xdr:to>
        <xdr:sp macro="" textlink="">
          <xdr:nvSpPr>
            <xdr:cNvPr id="2152" name="Group Box 104" descr="Risk"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195</xdr:row>
          <xdr:rowOff>0</xdr:rowOff>
        </xdr:from>
        <xdr:to>
          <xdr:col>10</xdr:col>
          <xdr:colOff>0</xdr:colOff>
          <xdr:row>196</xdr:row>
          <xdr:rowOff>0</xdr:rowOff>
        </xdr:to>
        <xdr:sp macro="" textlink="">
          <xdr:nvSpPr>
            <xdr:cNvPr id="2153" name="Group Box 105" descr="Risk"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0</xdr:rowOff>
        </xdr:from>
        <xdr:to>
          <xdr:col>10</xdr:col>
          <xdr:colOff>0</xdr:colOff>
          <xdr:row>197</xdr:row>
          <xdr:rowOff>0</xdr:rowOff>
        </xdr:to>
        <xdr:sp macro="" textlink="">
          <xdr:nvSpPr>
            <xdr:cNvPr id="2154" name="Group Box 106" descr="Risk"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87</xdr:row>
          <xdr:rowOff>0</xdr:rowOff>
        </xdr:from>
        <xdr:to>
          <xdr:col>5</xdr:col>
          <xdr:colOff>504825</xdr:colOff>
          <xdr:row>88</xdr:row>
          <xdr:rowOff>0</xdr:rowOff>
        </xdr:to>
        <xdr:sp macro="" textlink="">
          <xdr:nvSpPr>
            <xdr:cNvPr id="2156" name="Option Button 108" descr="1"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87</xdr:row>
          <xdr:rowOff>0</xdr:rowOff>
        </xdr:from>
        <xdr:to>
          <xdr:col>6</xdr:col>
          <xdr:colOff>504825</xdr:colOff>
          <xdr:row>88</xdr:row>
          <xdr:rowOff>0</xdr:rowOff>
        </xdr:to>
        <xdr:sp macro="" textlink="">
          <xdr:nvSpPr>
            <xdr:cNvPr id="2157" name="Option Button 109" descr="2"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87</xdr:row>
          <xdr:rowOff>0</xdr:rowOff>
        </xdr:from>
        <xdr:to>
          <xdr:col>7</xdr:col>
          <xdr:colOff>504825</xdr:colOff>
          <xdr:row>88</xdr:row>
          <xdr:rowOff>0</xdr:rowOff>
        </xdr:to>
        <xdr:sp macro="" textlink="">
          <xdr:nvSpPr>
            <xdr:cNvPr id="2158" name="Option Button 110" descr="3"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87</xdr:row>
          <xdr:rowOff>0</xdr:rowOff>
        </xdr:from>
        <xdr:to>
          <xdr:col>8</xdr:col>
          <xdr:colOff>504825</xdr:colOff>
          <xdr:row>88</xdr:row>
          <xdr:rowOff>0</xdr:rowOff>
        </xdr:to>
        <xdr:sp macro="" textlink="">
          <xdr:nvSpPr>
            <xdr:cNvPr id="2159" name="Option Button 111" descr="4"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87</xdr:row>
          <xdr:rowOff>0</xdr:rowOff>
        </xdr:from>
        <xdr:to>
          <xdr:col>9</xdr:col>
          <xdr:colOff>504825</xdr:colOff>
          <xdr:row>88</xdr:row>
          <xdr:rowOff>0</xdr:rowOff>
        </xdr:to>
        <xdr:sp macro="" textlink="">
          <xdr:nvSpPr>
            <xdr:cNvPr id="2160" name="Option Button 112" descr="5"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88</xdr:row>
          <xdr:rowOff>0</xdr:rowOff>
        </xdr:from>
        <xdr:to>
          <xdr:col>5</xdr:col>
          <xdr:colOff>504825</xdr:colOff>
          <xdr:row>89</xdr:row>
          <xdr:rowOff>0</xdr:rowOff>
        </xdr:to>
        <xdr:sp macro="" textlink="">
          <xdr:nvSpPr>
            <xdr:cNvPr id="2161" name="Option Button 113" descr="1"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88</xdr:row>
          <xdr:rowOff>0</xdr:rowOff>
        </xdr:from>
        <xdr:to>
          <xdr:col>6</xdr:col>
          <xdr:colOff>504825</xdr:colOff>
          <xdr:row>89</xdr:row>
          <xdr:rowOff>0</xdr:rowOff>
        </xdr:to>
        <xdr:sp macro="" textlink="">
          <xdr:nvSpPr>
            <xdr:cNvPr id="2162" name="Option Button 114" descr="2"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88</xdr:row>
          <xdr:rowOff>0</xdr:rowOff>
        </xdr:from>
        <xdr:to>
          <xdr:col>7</xdr:col>
          <xdr:colOff>504825</xdr:colOff>
          <xdr:row>89</xdr:row>
          <xdr:rowOff>0</xdr:rowOff>
        </xdr:to>
        <xdr:sp macro="" textlink="">
          <xdr:nvSpPr>
            <xdr:cNvPr id="2163" name="Option Button 115" descr="3"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88</xdr:row>
          <xdr:rowOff>0</xdr:rowOff>
        </xdr:from>
        <xdr:to>
          <xdr:col>8</xdr:col>
          <xdr:colOff>504825</xdr:colOff>
          <xdr:row>89</xdr:row>
          <xdr:rowOff>0</xdr:rowOff>
        </xdr:to>
        <xdr:sp macro="" textlink="">
          <xdr:nvSpPr>
            <xdr:cNvPr id="2164" name="Option Button 116" descr="4"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88</xdr:row>
          <xdr:rowOff>0</xdr:rowOff>
        </xdr:from>
        <xdr:to>
          <xdr:col>9</xdr:col>
          <xdr:colOff>504825</xdr:colOff>
          <xdr:row>89</xdr:row>
          <xdr:rowOff>0</xdr:rowOff>
        </xdr:to>
        <xdr:sp macro="" textlink="">
          <xdr:nvSpPr>
            <xdr:cNvPr id="2165" name="Option Button 117" descr="5"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89</xdr:row>
          <xdr:rowOff>0</xdr:rowOff>
        </xdr:from>
        <xdr:to>
          <xdr:col>5</xdr:col>
          <xdr:colOff>504825</xdr:colOff>
          <xdr:row>90</xdr:row>
          <xdr:rowOff>0</xdr:rowOff>
        </xdr:to>
        <xdr:sp macro="" textlink="">
          <xdr:nvSpPr>
            <xdr:cNvPr id="2166" name="Option Button 118" descr="1"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89</xdr:row>
          <xdr:rowOff>0</xdr:rowOff>
        </xdr:from>
        <xdr:to>
          <xdr:col>6</xdr:col>
          <xdr:colOff>504825</xdr:colOff>
          <xdr:row>90</xdr:row>
          <xdr:rowOff>0</xdr:rowOff>
        </xdr:to>
        <xdr:sp macro="" textlink="">
          <xdr:nvSpPr>
            <xdr:cNvPr id="2167" name="Option Button 119" descr="2"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89</xdr:row>
          <xdr:rowOff>0</xdr:rowOff>
        </xdr:from>
        <xdr:to>
          <xdr:col>7</xdr:col>
          <xdr:colOff>504825</xdr:colOff>
          <xdr:row>90</xdr:row>
          <xdr:rowOff>0</xdr:rowOff>
        </xdr:to>
        <xdr:sp macro="" textlink="">
          <xdr:nvSpPr>
            <xdr:cNvPr id="2168" name="Option Button 120" descr="3"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89</xdr:row>
          <xdr:rowOff>0</xdr:rowOff>
        </xdr:from>
        <xdr:to>
          <xdr:col>8</xdr:col>
          <xdr:colOff>504825</xdr:colOff>
          <xdr:row>90</xdr:row>
          <xdr:rowOff>0</xdr:rowOff>
        </xdr:to>
        <xdr:sp macro="" textlink="">
          <xdr:nvSpPr>
            <xdr:cNvPr id="2169" name="Option Button 121" descr="4"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89</xdr:row>
          <xdr:rowOff>0</xdr:rowOff>
        </xdr:from>
        <xdr:to>
          <xdr:col>9</xdr:col>
          <xdr:colOff>504825</xdr:colOff>
          <xdr:row>90</xdr:row>
          <xdr:rowOff>0</xdr:rowOff>
        </xdr:to>
        <xdr:sp macro="" textlink="">
          <xdr:nvSpPr>
            <xdr:cNvPr id="2170" name="Option Button 122" descr="5"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0</xdr:rowOff>
        </xdr:from>
        <xdr:to>
          <xdr:col>5</xdr:col>
          <xdr:colOff>504825</xdr:colOff>
          <xdr:row>91</xdr:row>
          <xdr:rowOff>0</xdr:rowOff>
        </xdr:to>
        <xdr:sp macro="" textlink="">
          <xdr:nvSpPr>
            <xdr:cNvPr id="2171" name="Option Button 123" descr="6"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90</xdr:row>
          <xdr:rowOff>0</xdr:rowOff>
        </xdr:from>
        <xdr:to>
          <xdr:col>6</xdr:col>
          <xdr:colOff>504825</xdr:colOff>
          <xdr:row>91</xdr:row>
          <xdr:rowOff>0</xdr:rowOff>
        </xdr:to>
        <xdr:sp macro="" textlink="">
          <xdr:nvSpPr>
            <xdr:cNvPr id="2172" name="Option Button 124" descr="2"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90</xdr:row>
          <xdr:rowOff>0</xdr:rowOff>
        </xdr:from>
        <xdr:to>
          <xdr:col>7</xdr:col>
          <xdr:colOff>504825</xdr:colOff>
          <xdr:row>91</xdr:row>
          <xdr:rowOff>0</xdr:rowOff>
        </xdr:to>
        <xdr:sp macro="" textlink="">
          <xdr:nvSpPr>
            <xdr:cNvPr id="2173" name="Option Button 125" descr="3"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90</xdr:row>
          <xdr:rowOff>0</xdr:rowOff>
        </xdr:from>
        <xdr:to>
          <xdr:col>8</xdr:col>
          <xdr:colOff>504825</xdr:colOff>
          <xdr:row>91</xdr:row>
          <xdr:rowOff>0</xdr:rowOff>
        </xdr:to>
        <xdr:sp macro="" textlink="">
          <xdr:nvSpPr>
            <xdr:cNvPr id="2174" name="Option Button 126" descr="4"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90</xdr:row>
          <xdr:rowOff>0</xdr:rowOff>
        </xdr:from>
        <xdr:to>
          <xdr:col>9</xdr:col>
          <xdr:colOff>504825</xdr:colOff>
          <xdr:row>91</xdr:row>
          <xdr:rowOff>0</xdr:rowOff>
        </xdr:to>
        <xdr:sp macro="" textlink="">
          <xdr:nvSpPr>
            <xdr:cNvPr id="2175" name="Option Button 127" descr="5"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91</xdr:row>
          <xdr:rowOff>0</xdr:rowOff>
        </xdr:from>
        <xdr:to>
          <xdr:col>5</xdr:col>
          <xdr:colOff>504825</xdr:colOff>
          <xdr:row>92</xdr:row>
          <xdr:rowOff>0</xdr:rowOff>
        </xdr:to>
        <xdr:sp macro="" textlink="">
          <xdr:nvSpPr>
            <xdr:cNvPr id="2176" name="Option Button 128" descr="1"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91</xdr:row>
          <xdr:rowOff>0</xdr:rowOff>
        </xdr:from>
        <xdr:to>
          <xdr:col>6</xdr:col>
          <xdr:colOff>504825</xdr:colOff>
          <xdr:row>92</xdr:row>
          <xdr:rowOff>0</xdr:rowOff>
        </xdr:to>
        <xdr:sp macro="" textlink="">
          <xdr:nvSpPr>
            <xdr:cNvPr id="2177" name="Option Button 129" descr="2"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91</xdr:row>
          <xdr:rowOff>0</xdr:rowOff>
        </xdr:from>
        <xdr:to>
          <xdr:col>7</xdr:col>
          <xdr:colOff>504825</xdr:colOff>
          <xdr:row>92</xdr:row>
          <xdr:rowOff>0</xdr:rowOff>
        </xdr:to>
        <xdr:sp macro="" textlink="">
          <xdr:nvSpPr>
            <xdr:cNvPr id="2178" name="Option Button 130" descr="3"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91</xdr:row>
          <xdr:rowOff>0</xdr:rowOff>
        </xdr:from>
        <xdr:to>
          <xdr:col>8</xdr:col>
          <xdr:colOff>504825</xdr:colOff>
          <xdr:row>92</xdr:row>
          <xdr:rowOff>0</xdr:rowOff>
        </xdr:to>
        <xdr:sp macro="" textlink="">
          <xdr:nvSpPr>
            <xdr:cNvPr id="2179" name="Option Button 131" descr="4"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91</xdr:row>
          <xdr:rowOff>0</xdr:rowOff>
        </xdr:from>
        <xdr:to>
          <xdr:col>9</xdr:col>
          <xdr:colOff>504825</xdr:colOff>
          <xdr:row>92</xdr:row>
          <xdr:rowOff>0</xdr:rowOff>
        </xdr:to>
        <xdr:sp macro="" textlink="">
          <xdr:nvSpPr>
            <xdr:cNvPr id="2180" name="Option Button 132" descr="5"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0</xdr:rowOff>
        </xdr:from>
        <xdr:to>
          <xdr:col>5</xdr:col>
          <xdr:colOff>504825</xdr:colOff>
          <xdr:row>93</xdr:row>
          <xdr:rowOff>0</xdr:rowOff>
        </xdr:to>
        <xdr:sp macro="" textlink="">
          <xdr:nvSpPr>
            <xdr:cNvPr id="2181" name="Option Button 133" descr="1"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92</xdr:row>
          <xdr:rowOff>0</xdr:rowOff>
        </xdr:from>
        <xdr:to>
          <xdr:col>6</xdr:col>
          <xdr:colOff>504825</xdr:colOff>
          <xdr:row>93</xdr:row>
          <xdr:rowOff>0</xdr:rowOff>
        </xdr:to>
        <xdr:sp macro="" textlink="">
          <xdr:nvSpPr>
            <xdr:cNvPr id="2182" name="Option Button 134" descr="2"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92</xdr:row>
          <xdr:rowOff>0</xdr:rowOff>
        </xdr:from>
        <xdr:to>
          <xdr:col>7</xdr:col>
          <xdr:colOff>504825</xdr:colOff>
          <xdr:row>93</xdr:row>
          <xdr:rowOff>0</xdr:rowOff>
        </xdr:to>
        <xdr:sp macro="" textlink="">
          <xdr:nvSpPr>
            <xdr:cNvPr id="2183" name="Option Button 135" descr="3"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92</xdr:row>
          <xdr:rowOff>0</xdr:rowOff>
        </xdr:from>
        <xdr:to>
          <xdr:col>8</xdr:col>
          <xdr:colOff>504825</xdr:colOff>
          <xdr:row>93</xdr:row>
          <xdr:rowOff>0</xdr:rowOff>
        </xdr:to>
        <xdr:sp macro="" textlink="">
          <xdr:nvSpPr>
            <xdr:cNvPr id="2184" name="Option Button 136" descr="4"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92</xdr:row>
          <xdr:rowOff>0</xdr:rowOff>
        </xdr:from>
        <xdr:to>
          <xdr:col>9</xdr:col>
          <xdr:colOff>504825</xdr:colOff>
          <xdr:row>93</xdr:row>
          <xdr:rowOff>0</xdr:rowOff>
        </xdr:to>
        <xdr:sp macro="" textlink="">
          <xdr:nvSpPr>
            <xdr:cNvPr id="2185" name="Option Button 137" descr="4"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122</xdr:row>
          <xdr:rowOff>0</xdr:rowOff>
        </xdr:from>
        <xdr:to>
          <xdr:col>5</xdr:col>
          <xdr:colOff>504825</xdr:colOff>
          <xdr:row>123</xdr:row>
          <xdr:rowOff>0</xdr:rowOff>
        </xdr:to>
        <xdr:sp macro="" textlink="">
          <xdr:nvSpPr>
            <xdr:cNvPr id="2186" name="Option Button 138" descr="1"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122</xdr:row>
          <xdr:rowOff>0</xdr:rowOff>
        </xdr:from>
        <xdr:to>
          <xdr:col>6</xdr:col>
          <xdr:colOff>504825</xdr:colOff>
          <xdr:row>123</xdr:row>
          <xdr:rowOff>0</xdr:rowOff>
        </xdr:to>
        <xdr:sp macro="" textlink="">
          <xdr:nvSpPr>
            <xdr:cNvPr id="2187" name="Option Button 139" descr="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122</xdr:row>
          <xdr:rowOff>0</xdr:rowOff>
        </xdr:from>
        <xdr:to>
          <xdr:col>7</xdr:col>
          <xdr:colOff>504825</xdr:colOff>
          <xdr:row>123</xdr:row>
          <xdr:rowOff>0</xdr:rowOff>
        </xdr:to>
        <xdr:sp macro="" textlink="">
          <xdr:nvSpPr>
            <xdr:cNvPr id="2188" name="Option Button 140" descr="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122</xdr:row>
          <xdr:rowOff>0</xdr:rowOff>
        </xdr:from>
        <xdr:to>
          <xdr:col>8</xdr:col>
          <xdr:colOff>504825</xdr:colOff>
          <xdr:row>123</xdr:row>
          <xdr:rowOff>0</xdr:rowOff>
        </xdr:to>
        <xdr:sp macro="" textlink="">
          <xdr:nvSpPr>
            <xdr:cNvPr id="2189" name="Option Button 141" descr="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122</xdr:row>
          <xdr:rowOff>0</xdr:rowOff>
        </xdr:from>
        <xdr:to>
          <xdr:col>9</xdr:col>
          <xdr:colOff>504825</xdr:colOff>
          <xdr:row>123</xdr:row>
          <xdr:rowOff>0</xdr:rowOff>
        </xdr:to>
        <xdr:sp macro="" textlink="">
          <xdr:nvSpPr>
            <xdr:cNvPr id="2190" name="Option Button 142" descr="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123</xdr:row>
          <xdr:rowOff>0</xdr:rowOff>
        </xdr:from>
        <xdr:to>
          <xdr:col>5</xdr:col>
          <xdr:colOff>504825</xdr:colOff>
          <xdr:row>124</xdr:row>
          <xdr:rowOff>0</xdr:rowOff>
        </xdr:to>
        <xdr:sp macro="" textlink="">
          <xdr:nvSpPr>
            <xdr:cNvPr id="2191" name="Option Button 143" descr="1"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123</xdr:row>
          <xdr:rowOff>0</xdr:rowOff>
        </xdr:from>
        <xdr:to>
          <xdr:col>6</xdr:col>
          <xdr:colOff>504825</xdr:colOff>
          <xdr:row>124</xdr:row>
          <xdr:rowOff>0</xdr:rowOff>
        </xdr:to>
        <xdr:sp macro="" textlink="">
          <xdr:nvSpPr>
            <xdr:cNvPr id="2192" name="Option Button 144" descr="2"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123</xdr:row>
          <xdr:rowOff>0</xdr:rowOff>
        </xdr:from>
        <xdr:to>
          <xdr:col>7</xdr:col>
          <xdr:colOff>504825</xdr:colOff>
          <xdr:row>124</xdr:row>
          <xdr:rowOff>0</xdr:rowOff>
        </xdr:to>
        <xdr:sp macro="" textlink="">
          <xdr:nvSpPr>
            <xdr:cNvPr id="2193" name="Option Button 145" descr="3"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123</xdr:row>
          <xdr:rowOff>0</xdr:rowOff>
        </xdr:from>
        <xdr:to>
          <xdr:col>8</xdr:col>
          <xdr:colOff>504825</xdr:colOff>
          <xdr:row>124</xdr:row>
          <xdr:rowOff>0</xdr:rowOff>
        </xdr:to>
        <xdr:sp macro="" textlink="">
          <xdr:nvSpPr>
            <xdr:cNvPr id="2194" name="Option Button 146" descr="4"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123</xdr:row>
          <xdr:rowOff>0</xdr:rowOff>
        </xdr:from>
        <xdr:to>
          <xdr:col>9</xdr:col>
          <xdr:colOff>504825</xdr:colOff>
          <xdr:row>124</xdr:row>
          <xdr:rowOff>0</xdr:rowOff>
        </xdr:to>
        <xdr:sp macro="" textlink="">
          <xdr:nvSpPr>
            <xdr:cNvPr id="2195" name="Option Button 147" descr="5"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124</xdr:row>
          <xdr:rowOff>0</xdr:rowOff>
        </xdr:from>
        <xdr:to>
          <xdr:col>5</xdr:col>
          <xdr:colOff>504825</xdr:colOff>
          <xdr:row>125</xdr:row>
          <xdr:rowOff>0</xdr:rowOff>
        </xdr:to>
        <xdr:sp macro="" textlink="">
          <xdr:nvSpPr>
            <xdr:cNvPr id="2196" name="Option Button 148" descr="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124</xdr:row>
          <xdr:rowOff>0</xdr:rowOff>
        </xdr:from>
        <xdr:to>
          <xdr:col>6</xdr:col>
          <xdr:colOff>504825</xdr:colOff>
          <xdr:row>125</xdr:row>
          <xdr:rowOff>0</xdr:rowOff>
        </xdr:to>
        <xdr:sp macro="" textlink="">
          <xdr:nvSpPr>
            <xdr:cNvPr id="2197" name="Option Button 149" descr="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124</xdr:row>
          <xdr:rowOff>0</xdr:rowOff>
        </xdr:from>
        <xdr:to>
          <xdr:col>7</xdr:col>
          <xdr:colOff>504825</xdr:colOff>
          <xdr:row>125</xdr:row>
          <xdr:rowOff>0</xdr:rowOff>
        </xdr:to>
        <xdr:sp macro="" textlink="">
          <xdr:nvSpPr>
            <xdr:cNvPr id="2198" name="Option Button 150" descr="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124</xdr:row>
          <xdr:rowOff>0</xdr:rowOff>
        </xdr:from>
        <xdr:to>
          <xdr:col>8</xdr:col>
          <xdr:colOff>504825</xdr:colOff>
          <xdr:row>125</xdr:row>
          <xdr:rowOff>0</xdr:rowOff>
        </xdr:to>
        <xdr:sp macro="" textlink="">
          <xdr:nvSpPr>
            <xdr:cNvPr id="2199" name="Option Button 151" descr="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124</xdr:row>
          <xdr:rowOff>0</xdr:rowOff>
        </xdr:from>
        <xdr:to>
          <xdr:col>9</xdr:col>
          <xdr:colOff>504825</xdr:colOff>
          <xdr:row>125</xdr:row>
          <xdr:rowOff>0</xdr:rowOff>
        </xdr:to>
        <xdr:sp macro="" textlink="">
          <xdr:nvSpPr>
            <xdr:cNvPr id="2200" name="Option Button 152" descr="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125</xdr:row>
          <xdr:rowOff>0</xdr:rowOff>
        </xdr:from>
        <xdr:to>
          <xdr:col>5</xdr:col>
          <xdr:colOff>504825</xdr:colOff>
          <xdr:row>126</xdr:row>
          <xdr:rowOff>0</xdr:rowOff>
        </xdr:to>
        <xdr:sp macro="" textlink="">
          <xdr:nvSpPr>
            <xdr:cNvPr id="2201" name="Option Button 153" descr="1"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125</xdr:row>
          <xdr:rowOff>0</xdr:rowOff>
        </xdr:from>
        <xdr:to>
          <xdr:col>6</xdr:col>
          <xdr:colOff>504825</xdr:colOff>
          <xdr:row>126</xdr:row>
          <xdr:rowOff>0</xdr:rowOff>
        </xdr:to>
        <xdr:sp macro="" textlink="">
          <xdr:nvSpPr>
            <xdr:cNvPr id="2202" name="Option Button 154" descr="2"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125</xdr:row>
          <xdr:rowOff>0</xdr:rowOff>
        </xdr:from>
        <xdr:to>
          <xdr:col>7</xdr:col>
          <xdr:colOff>504825</xdr:colOff>
          <xdr:row>126</xdr:row>
          <xdr:rowOff>0</xdr:rowOff>
        </xdr:to>
        <xdr:sp macro="" textlink="">
          <xdr:nvSpPr>
            <xdr:cNvPr id="2203" name="Option Button 155" descr="3"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125</xdr:row>
          <xdr:rowOff>0</xdr:rowOff>
        </xdr:from>
        <xdr:to>
          <xdr:col>8</xdr:col>
          <xdr:colOff>504825</xdr:colOff>
          <xdr:row>126</xdr:row>
          <xdr:rowOff>0</xdr:rowOff>
        </xdr:to>
        <xdr:sp macro="" textlink="">
          <xdr:nvSpPr>
            <xdr:cNvPr id="2204" name="Option Button 156" descr="4"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125</xdr:row>
          <xdr:rowOff>0</xdr:rowOff>
        </xdr:from>
        <xdr:to>
          <xdr:col>9</xdr:col>
          <xdr:colOff>504825</xdr:colOff>
          <xdr:row>126</xdr:row>
          <xdr:rowOff>0</xdr:rowOff>
        </xdr:to>
        <xdr:sp macro="" textlink="">
          <xdr:nvSpPr>
            <xdr:cNvPr id="2205" name="Option Button 157" descr="5"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140</xdr:row>
          <xdr:rowOff>0</xdr:rowOff>
        </xdr:from>
        <xdr:to>
          <xdr:col>5</xdr:col>
          <xdr:colOff>504825</xdr:colOff>
          <xdr:row>141</xdr:row>
          <xdr:rowOff>0</xdr:rowOff>
        </xdr:to>
        <xdr:sp macro="" textlink="">
          <xdr:nvSpPr>
            <xdr:cNvPr id="2206" name="Option Button 158" descr="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140</xdr:row>
          <xdr:rowOff>0</xdr:rowOff>
        </xdr:from>
        <xdr:to>
          <xdr:col>6</xdr:col>
          <xdr:colOff>504825</xdr:colOff>
          <xdr:row>141</xdr:row>
          <xdr:rowOff>0</xdr:rowOff>
        </xdr:to>
        <xdr:sp macro="" textlink="">
          <xdr:nvSpPr>
            <xdr:cNvPr id="2207" name="Option Button 159" descr="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140</xdr:row>
          <xdr:rowOff>0</xdr:rowOff>
        </xdr:from>
        <xdr:to>
          <xdr:col>7</xdr:col>
          <xdr:colOff>504825</xdr:colOff>
          <xdr:row>141</xdr:row>
          <xdr:rowOff>0</xdr:rowOff>
        </xdr:to>
        <xdr:sp macro="" textlink="">
          <xdr:nvSpPr>
            <xdr:cNvPr id="2208" name="Option Button 160" descr="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140</xdr:row>
          <xdr:rowOff>0</xdr:rowOff>
        </xdr:from>
        <xdr:to>
          <xdr:col>8</xdr:col>
          <xdr:colOff>504825</xdr:colOff>
          <xdr:row>141</xdr:row>
          <xdr:rowOff>0</xdr:rowOff>
        </xdr:to>
        <xdr:sp macro="" textlink="">
          <xdr:nvSpPr>
            <xdr:cNvPr id="2209" name="Option Button 161" descr="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140</xdr:row>
          <xdr:rowOff>0</xdr:rowOff>
        </xdr:from>
        <xdr:to>
          <xdr:col>9</xdr:col>
          <xdr:colOff>504825</xdr:colOff>
          <xdr:row>141</xdr:row>
          <xdr:rowOff>0</xdr:rowOff>
        </xdr:to>
        <xdr:sp macro="" textlink="">
          <xdr:nvSpPr>
            <xdr:cNvPr id="2210" name="Option Button 162" descr="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141</xdr:row>
          <xdr:rowOff>0</xdr:rowOff>
        </xdr:from>
        <xdr:to>
          <xdr:col>5</xdr:col>
          <xdr:colOff>504825</xdr:colOff>
          <xdr:row>142</xdr:row>
          <xdr:rowOff>0</xdr:rowOff>
        </xdr:to>
        <xdr:sp macro="" textlink="">
          <xdr:nvSpPr>
            <xdr:cNvPr id="2211" name="Option Button 163" descr="1"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141</xdr:row>
          <xdr:rowOff>0</xdr:rowOff>
        </xdr:from>
        <xdr:to>
          <xdr:col>6</xdr:col>
          <xdr:colOff>504825</xdr:colOff>
          <xdr:row>142</xdr:row>
          <xdr:rowOff>0</xdr:rowOff>
        </xdr:to>
        <xdr:sp macro="" textlink="">
          <xdr:nvSpPr>
            <xdr:cNvPr id="2212" name="Option Button 164" descr="2"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141</xdr:row>
          <xdr:rowOff>0</xdr:rowOff>
        </xdr:from>
        <xdr:to>
          <xdr:col>7</xdr:col>
          <xdr:colOff>504825</xdr:colOff>
          <xdr:row>142</xdr:row>
          <xdr:rowOff>0</xdr:rowOff>
        </xdr:to>
        <xdr:sp macro="" textlink="">
          <xdr:nvSpPr>
            <xdr:cNvPr id="2213" name="Option Button 165" descr="3"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141</xdr:row>
          <xdr:rowOff>0</xdr:rowOff>
        </xdr:from>
        <xdr:to>
          <xdr:col>8</xdr:col>
          <xdr:colOff>504825</xdr:colOff>
          <xdr:row>142</xdr:row>
          <xdr:rowOff>0</xdr:rowOff>
        </xdr:to>
        <xdr:sp macro="" textlink="">
          <xdr:nvSpPr>
            <xdr:cNvPr id="2214" name="Option Button 166" descr="4"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141</xdr:row>
          <xdr:rowOff>0</xdr:rowOff>
        </xdr:from>
        <xdr:to>
          <xdr:col>9</xdr:col>
          <xdr:colOff>504825</xdr:colOff>
          <xdr:row>142</xdr:row>
          <xdr:rowOff>0</xdr:rowOff>
        </xdr:to>
        <xdr:sp macro="" textlink="">
          <xdr:nvSpPr>
            <xdr:cNvPr id="2215" name="Option Button 167" descr="5"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142</xdr:row>
          <xdr:rowOff>0</xdr:rowOff>
        </xdr:from>
        <xdr:to>
          <xdr:col>5</xdr:col>
          <xdr:colOff>504825</xdr:colOff>
          <xdr:row>143</xdr:row>
          <xdr:rowOff>0</xdr:rowOff>
        </xdr:to>
        <xdr:sp macro="" textlink="">
          <xdr:nvSpPr>
            <xdr:cNvPr id="2216" name="Option Button 168" descr="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142</xdr:row>
          <xdr:rowOff>0</xdr:rowOff>
        </xdr:from>
        <xdr:to>
          <xdr:col>6</xdr:col>
          <xdr:colOff>504825</xdr:colOff>
          <xdr:row>143</xdr:row>
          <xdr:rowOff>0</xdr:rowOff>
        </xdr:to>
        <xdr:sp macro="" textlink="">
          <xdr:nvSpPr>
            <xdr:cNvPr id="2217" name="Option Button 169" descr="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142</xdr:row>
          <xdr:rowOff>0</xdr:rowOff>
        </xdr:from>
        <xdr:to>
          <xdr:col>7</xdr:col>
          <xdr:colOff>504825</xdr:colOff>
          <xdr:row>143</xdr:row>
          <xdr:rowOff>0</xdr:rowOff>
        </xdr:to>
        <xdr:sp macro="" textlink="">
          <xdr:nvSpPr>
            <xdr:cNvPr id="2218" name="Option Button 170" descr="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142</xdr:row>
          <xdr:rowOff>0</xdr:rowOff>
        </xdr:from>
        <xdr:to>
          <xdr:col>8</xdr:col>
          <xdr:colOff>504825</xdr:colOff>
          <xdr:row>143</xdr:row>
          <xdr:rowOff>0</xdr:rowOff>
        </xdr:to>
        <xdr:sp macro="" textlink="">
          <xdr:nvSpPr>
            <xdr:cNvPr id="2219" name="Option Button 171" descr="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142</xdr:row>
          <xdr:rowOff>0</xdr:rowOff>
        </xdr:from>
        <xdr:to>
          <xdr:col>9</xdr:col>
          <xdr:colOff>504825</xdr:colOff>
          <xdr:row>143</xdr:row>
          <xdr:rowOff>0</xdr:rowOff>
        </xdr:to>
        <xdr:sp macro="" textlink="">
          <xdr:nvSpPr>
            <xdr:cNvPr id="2220" name="Option Button 172" descr="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143</xdr:row>
          <xdr:rowOff>0</xdr:rowOff>
        </xdr:from>
        <xdr:to>
          <xdr:col>5</xdr:col>
          <xdr:colOff>504825</xdr:colOff>
          <xdr:row>144</xdr:row>
          <xdr:rowOff>0</xdr:rowOff>
        </xdr:to>
        <xdr:sp macro="" textlink="">
          <xdr:nvSpPr>
            <xdr:cNvPr id="2221" name="Option Button 173" descr="1"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143</xdr:row>
          <xdr:rowOff>0</xdr:rowOff>
        </xdr:from>
        <xdr:to>
          <xdr:col>6</xdr:col>
          <xdr:colOff>504825</xdr:colOff>
          <xdr:row>144</xdr:row>
          <xdr:rowOff>0</xdr:rowOff>
        </xdr:to>
        <xdr:sp macro="" textlink="">
          <xdr:nvSpPr>
            <xdr:cNvPr id="2222" name="Option Button 174" descr="2"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143</xdr:row>
          <xdr:rowOff>0</xdr:rowOff>
        </xdr:from>
        <xdr:to>
          <xdr:col>7</xdr:col>
          <xdr:colOff>504825</xdr:colOff>
          <xdr:row>144</xdr:row>
          <xdr:rowOff>0</xdr:rowOff>
        </xdr:to>
        <xdr:sp macro="" textlink="">
          <xdr:nvSpPr>
            <xdr:cNvPr id="2223" name="Option Button 175" descr="3"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143</xdr:row>
          <xdr:rowOff>0</xdr:rowOff>
        </xdr:from>
        <xdr:to>
          <xdr:col>8</xdr:col>
          <xdr:colOff>504825</xdr:colOff>
          <xdr:row>144</xdr:row>
          <xdr:rowOff>0</xdr:rowOff>
        </xdr:to>
        <xdr:sp macro="" textlink="">
          <xdr:nvSpPr>
            <xdr:cNvPr id="2224" name="Option Button 176" descr="4"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143</xdr:row>
          <xdr:rowOff>0</xdr:rowOff>
        </xdr:from>
        <xdr:to>
          <xdr:col>9</xdr:col>
          <xdr:colOff>504825</xdr:colOff>
          <xdr:row>144</xdr:row>
          <xdr:rowOff>0</xdr:rowOff>
        </xdr:to>
        <xdr:sp macro="" textlink="">
          <xdr:nvSpPr>
            <xdr:cNvPr id="2225" name="Option Button 177" descr="5"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144</xdr:row>
          <xdr:rowOff>0</xdr:rowOff>
        </xdr:from>
        <xdr:to>
          <xdr:col>5</xdr:col>
          <xdr:colOff>504825</xdr:colOff>
          <xdr:row>145</xdr:row>
          <xdr:rowOff>0</xdr:rowOff>
        </xdr:to>
        <xdr:sp macro="" textlink="">
          <xdr:nvSpPr>
            <xdr:cNvPr id="2226" name="Option Button 178" descr="1"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144</xdr:row>
          <xdr:rowOff>0</xdr:rowOff>
        </xdr:from>
        <xdr:to>
          <xdr:col>6</xdr:col>
          <xdr:colOff>504825</xdr:colOff>
          <xdr:row>145</xdr:row>
          <xdr:rowOff>0</xdr:rowOff>
        </xdr:to>
        <xdr:sp macro="" textlink="">
          <xdr:nvSpPr>
            <xdr:cNvPr id="2227" name="Option Button 179" descr="2"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144</xdr:row>
          <xdr:rowOff>0</xdr:rowOff>
        </xdr:from>
        <xdr:to>
          <xdr:col>7</xdr:col>
          <xdr:colOff>504825</xdr:colOff>
          <xdr:row>145</xdr:row>
          <xdr:rowOff>0</xdr:rowOff>
        </xdr:to>
        <xdr:sp macro="" textlink="">
          <xdr:nvSpPr>
            <xdr:cNvPr id="2228" name="Option Button 180" descr="3"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144</xdr:row>
          <xdr:rowOff>0</xdr:rowOff>
        </xdr:from>
        <xdr:to>
          <xdr:col>8</xdr:col>
          <xdr:colOff>504825</xdr:colOff>
          <xdr:row>145</xdr:row>
          <xdr:rowOff>0</xdr:rowOff>
        </xdr:to>
        <xdr:sp macro="" textlink="">
          <xdr:nvSpPr>
            <xdr:cNvPr id="2229" name="Option Button 181" descr="4"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144</xdr:row>
          <xdr:rowOff>0</xdr:rowOff>
        </xdr:from>
        <xdr:to>
          <xdr:col>9</xdr:col>
          <xdr:colOff>504825</xdr:colOff>
          <xdr:row>145</xdr:row>
          <xdr:rowOff>0</xdr:rowOff>
        </xdr:to>
        <xdr:sp macro="" textlink="">
          <xdr:nvSpPr>
            <xdr:cNvPr id="2230" name="Option Button 182" descr="5"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170</xdr:row>
          <xdr:rowOff>0</xdr:rowOff>
        </xdr:from>
        <xdr:to>
          <xdr:col>5</xdr:col>
          <xdr:colOff>504825</xdr:colOff>
          <xdr:row>171</xdr:row>
          <xdr:rowOff>9525</xdr:rowOff>
        </xdr:to>
        <xdr:sp macro="" textlink="">
          <xdr:nvSpPr>
            <xdr:cNvPr id="2231" name="Option Button 183" descr="1"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170</xdr:row>
          <xdr:rowOff>0</xdr:rowOff>
        </xdr:from>
        <xdr:to>
          <xdr:col>6</xdr:col>
          <xdr:colOff>504825</xdr:colOff>
          <xdr:row>171</xdr:row>
          <xdr:rowOff>9525</xdr:rowOff>
        </xdr:to>
        <xdr:sp macro="" textlink="">
          <xdr:nvSpPr>
            <xdr:cNvPr id="2232" name="Option Button 184" descr="2"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170</xdr:row>
          <xdr:rowOff>0</xdr:rowOff>
        </xdr:from>
        <xdr:to>
          <xdr:col>7</xdr:col>
          <xdr:colOff>504825</xdr:colOff>
          <xdr:row>171</xdr:row>
          <xdr:rowOff>9525</xdr:rowOff>
        </xdr:to>
        <xdr:sp macro="" textlink="">
          <xdr:nvSpPr>
            <xdr:cNvPr id="2233" name="Option Button 185" descr="3"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170</xdr:row>
          <xdr:rowOff>0</xdr:rowOff>
        </xdr:from>
        <xdr:to>
          <xdr:col>8</xdr:col>
          <xdr:colOff>504825</xdr:colOff>
          <xdr:row>171</xdr:row>
          <xdr:rowOff>9525</xdr:rowOff>
        </xdr:to>
        <xdr:sp macro="" textlink="">
          <xdr:nvSpPr>
            <xdr:cNvPr id="2234" name="Option Button 186" descr="4"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170</xdr:row>
          <xdr:rowOff>0</xdr:rowOff>
        </xdr:from>
        <xdr:to>
          <xdr:col>9</xdr:col>
          <xdr:colOff>504825</xdr:colOff>
          <xdr:row>171</xdr:row>
          <xdr:rowOff>9525</xdr:rowOff>
        </xdr:to>
        <xdr:sp macro="" textlink="">
          <xdr:nvSpPr>
            <xdr:cNvPr id="2235" name="Option Button 187" descr="5"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171</xdr:row>
          <xdr:rowOff>0</xdr:rowOff>
        </xdr:from>
        <xdr:to>
          <xdr:col>5</xdr:col>
          <xdr:colOff>504825</xdr:colOff>
          <xdr:row>172</xdr:row>
          <xdr:rowOff>0</xdr:rowOff>
        </xdr:to>
        <xdr:sp macro="" textlink="">
          <xdr:nvSpPr>
            <xdr:cNvPr id="2236" name="Option Button 188" descr="1"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171</xdr:row>
          <xdr:rowOff>0</xdr:rowOff>
        </xdr:from>
        <xdr:to>
          <xdr:col>6</xdr:col>
          <xdr:colOff>504825</xdr:colOff>
          <xdr:row>172</xdr:row>
          <xdr:rowOff>0</xdr:rowOff>
        </xdr:to>
        <xdr:sp macro="" textlink="">
          <xdr:nvSpPr>
            <xdr:cNvPr id="2237" name="Option Button 189" descr="2"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171</xdr:row>
          <xdr:rowOff>0</xdr:rowOff>
        </xdr:from>
        <xdr:to>
          <xdr:col>7</xdr:col>
          <xdr:colOff>504825</xdr:colOff>
          <xdr:row>172</xdr:row>
          <xdr:rowOff>0</xdr:rowOff>
        </xdr:to>
        <xdr:sp macro="" textlink="">
          <xdr:nvSpPr>
            <xdr:cNvPr id="2238" name="Option Button 190" descr="3"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171</xdr:row>
          <xdr:rowOff>0</xdr:rowOff>
        </xdr:from>
        <xdr:to>
          <xdr:col>8</xdr:col>
          <xdr:colOff>504825</xdr:colOff>
          <xdr:row>172</xdr:row>
          <xdr:rowOff>0</xdr:rowOff>
        </xdr:to>
        <xdr:sp macro="" textlink="">
          <xdr:nvSpPr>
            <xdr:cNvPr id="2239" name="Option Button 191" descr="4"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171</xdr:row>
          <xdr:rowOff>0</xdr:rowOff>
        </xdr:from>
        <xdr:to>
          <xdr:col>9</xdr:col>
          <xdr:colOff>504825</xdr:colOff>
          <xdr:row>172</xdr:row>
          <xdr:rowOff>0</xdr:rowOff>
        </xdr:to>
        <xdr:sp macro="" textlink="">
          <xdr:nvSpPr>
            <xdr:cNvPr id="2240" name="Option Button 192" descr="5"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172</xdr:row>
          <xdr:rowOff>0</xdr:rowOff>
        </xdr:from>
        <xdr:to>
          <xdr:col>5</xdr:col>
          <xdr:colOff>504825</xdr:colOff>
          <xdr:row>173</xdr:row>
          <xdr:rowOff>0</xdr:rowOff>
        </xdr:to>
        <xdr:sp macro="" textlink="">
          <xdr:nvSpPr>
            <xdr:cNvPr id="2241" name="Option Button 193" descr="1"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172</xdr:row>
          <xdr:rowOff>0</xdr:rowOff>
        </xdr:from>
        <xdr:to>
          <xdr:col>6</xdr:col>
          <xdr:colOff>504825</xdr:colOff>
          <xdr:row>173</xdr:row>
          <xdr:rowOff>0</xdr:rowOff>
        </xdr:to>
        <xdr:sp macro="" textlink="">
          <xdr:nvSpPr>
            <xdr:cNvPr id="2242" name="Option Button 194" descr="2"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172</xdr:row>
          <xdr:rowOff>0</xdr:rowOff>
        </xdr:from>
        <xdr:to>
          <xdr:col>7</xdr:col>
          <xdr:colOff>504825</xdr:colOff>
          <xdr:row>173</xdr:row>
          <xdr:rowOff>0</xdr:rowOff>
        </xdr:to>
        <xdr:sp macro="" textlink="">
          <xdr:nvSpPr>
            <xdr:cNvPr id="2243" name="Option Button 195" descr="3"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172</xdr:row>
          <xdr:rowOff>0</xdr:rowOff>
        </xdr:from>
        <xdr:to>
          <xdr:col>8</xdr:col>
          <xdr:colOff>504825</xdr:colOff>
          <xdr:row>173</xdr:row>
          <xdr:rowOff>0</xdr:rowOff>
        </xdr:to>
        <xdr:sp macro="" textlink="">
          <xdr:nvSpPr>
            <xdr:cNvPr id="2244" name="Option Button 196" descr="4"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172</xdr:row>
          <xdr:rowOff>0</xdr:rowOff>
        </xdr:from>
        <xdr:to>
          <xdr:col>9</xdr:col>
          <xdr:colOff>504825</xdr:colOff>
          <xdr:row>173</xdr:row>
          <xdr:rowOff>0</xdr:rowOff>
        </xdr:to>
        <xdr:sp macro="" textlink="">
          <xdr:nvSpPr>
            <xdr:cNvPr id="2245" name="Option Button 197" descr="5"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192</xdr:row>
          <xdr:rowOff>0</xdr:rowOff>
        </xdr:from>
        <xdr:to>
          <xdr:col>5</xdr:col>
          <xdr:colOff>504825</xdr:colOff>
          <xdr:row>193</xdr:row>
          <xdr:rowOff>0</xdr:rowOff>
        </xdr:to>
        <xdr:sp macro="" textlink="">
          <xdr:nvSpPr>
            <xdr:cNvPr id="2246" name="Option Button 198" descr="1"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192</xdr:row>
          <xdr:rowOff>0</xdr:rowOff>
        </xdr:from>
        <xdr:to>
          <xdr:col>6</xdr:col>
          <xdr:colOff>504825</xdr:colOff>
          <xdr:row>193</xdr:row>
          <xdr:rowOff>0</xdr:rowOff>
        </xdr:to>
        <xdr:sp macro="" textlink="">
          <xdr:nvSpPr>
            <xdr:cNvPr id="2247" name="Option Button 199" descr="2"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192</xdr:row>
          <xdr:rowOff>0</xdr:rowOff>
        </xdr:from>
        <xdr:to>
          <xdr:col>7</xdr:col>
          <xdr:colOff>504825</xdr:colOff>
          <xdr:row>193</xdr:row>
          <xdr:rowOff>0</xdr:rowOff>
        </xdr:to>
        <xdr:sp macro="" textlink="">
          <xdr:nvSpPr>
            <xdr:cNvPr id="2248" name="Option Button 200" descr="3"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192</xdr:row>
          <xdr:rowOff>0</xdr:rowOff>
        </xdr:from>
        <xdr:to>
          <xdr:col>8</xdr:col>
          <xdr:colOff>504825</xdr:colOff>
          <xdr:row>193</xdr:row>
          <xdr:rowOff>0</xdr:rowOff>
        </xdr:to>
        <xdr:sp macro="" textlink="">
          <xdr:nvSpPr>
            <xdr:cNvPr id="2249" name="Option Button 201" descr="4"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192</xdr:row>
          <xdr:rowOff>0</xdr:rowOff>
        </xdr:from>
        <xdr:to>
          <xdr:col>9</xdr:col>
          <xdr:colOff>504825</xdr:colOff>
          <xdr:row>193</xdr:row>
          <xdr:rowOff>0</xdr:rowOff>
        </xdr:to>
        <xdr:sp macro="" textlink="">
          <xdr:nvSpPr>
            <xdr:cNvPr id="2250" name="Option Button 202" descr="5"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193</xdr:row>
          <xdr:rowOff>0</xdr:rowOff>
        </xdr:from>
        <xdr:to>
          <xdr:col>5</xdr:col>
          <xdr:colOff>504825</xdr:colOff>
          <xdr:row>194</xdr:row>
          <xdr:rowOff>0</xdr:rowOff>
        </xdr:to>
        <xdr:sp macro="" textlink="">
          <xdr:nvSpPr>
            <xdr:cNvPr id="2251" name="Option Button 203" descr="1"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193</xdr:row>
          <xdr:rowOff>0</xdr:rowOff>
        </xdr:from>
        <xdr:to>
          <xdr:col>6</xdr:col>
          <xdr:colOff>504825</xdr:colOff>
          <xdr:row>194</xdr:row>
          <xdr:rowOff>0</xdr:rowOff>
        </xdr:to>
        <xdr:sp macro="" textlink="">
          <xdr:nvSpPr>
            <xdr:cNvPr id="2252" name="Option Button 204" descr="2"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193</xdr:row>
          <xdr:rowOff>0</xdr:rowOff>
        </xdr:from>
        <xdr:to>
          <xdr:col>7</xdr:col>
          <xdr:colOff>504825</xdr:colOff>
          <xdr:row>194</xdr:row>
          <xdr:rowOff>0</xdr:rowOff>
        </xdr:to>
        <xdr:sp macro="" textlink="">
          <xdr:nvSpPr>
            <xdr:cNvPr id="2253" name="Option Button 205" descr="3"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193</xdr:row>
          <xdr:rowOff>0</xdr:rowOff>
        </xdr:from>
        <xdr:to>
          <xdr:col>8</xdr:col>
          <xdr:colOff>504825</xdr:colOff>
          <xdr:row>194</xdr:row>
          <xdr:rowOff>0</xdr:rowOff>
        </xdr:to>
        <xdr:sp macro="" textlink="">
          <xdr:nvSpPr>
            <xdr:cNvPr id="2254" name="Option Button 206" descr="4"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193</xdr:row>
          <xdr:rowOff>0</xdr:rowOff>
        </xdr:from>
        <xdr:to>
          <xdr:col>9</xdr:col>
          <xdr:colOff>504825</xdr:colOff>
          <xdr:row>194</xdr:row>
          <xdr:rowOff>0</xdr:rowOff>
        </xdr:to>
        <xdr:sp macro="" textlink="">
          <xdr:nvSpPr>
            <xdr:cNvPr id="2255" name="Option Button 207" descr="5"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194</xdr:row>
          <xdr:rowOff>0</xdr:rowOff>
        </xdr:from>
        <xdr:to>
          <xdr:col>5</xdr:col>
          <xdr:colOff>504825</xdr:colOff>
          <xdr:row>195</xdr:row>
          <xdr:rowOff>0</xdr:rowOff>
        </xdr:to>
        <xdr:sp macro="" textlink="">
          <xdr:nvSpPr>
            <xdr:cNvPr id="2256" name="Option Button 208" descr="1"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194</xdr:row>
          <xdr:rowOff>0</xdr:rowOff>
        </xdr:from>
        <xdr:to>
          <xdr:col>6</xdr:col>
          <xdr:colOff>504825</xdr:colOff>
          <xdr:row>195</xdr:row>
          <xdr:rowOff>0</xdr:rowOff>
        </xdr:to>
        <xdr:sp macro="" textlink="">
          <xdr:nvSpPr>
            <xdr:cNvPr id="2257" name="Option Button 209" descr="2"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194</xdr:row>
          <xdr:rowOff>0</xdr:rowOff>
        </xdr:from>
        <xdr:to>
          <xdr:col>7</xdr:col>
          <xdr:colOff>504825</xdr:colOff>
          <xdr:row>195</xdr:row>
          <xdr:rowOff>0</xdr:rowOff>
        </xdr:to>
        <xdr:sp macro="" textlink="">
          <xdr:nvSpPr>
            <xdr:cNvPr id="2258" name="Option Button 210" descr="3"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194</xdr:row>
          <xdr:rowOff>0</xdr:rowOff>
        </xdr:from>
        <xdr:to>
          <xdr:col>8</xdr:col>
          <xdr:colOff>504825</xdr:colOff>
          <xdr:row>195</xdr:row>
          <xdr:rowOff>0</xdr:rowOff>
        </xdr:to>
        <xdr:sp macro="" textlink="">
          <xdr:nvSpPr>
            <xdr:cNvPr id="2259" name="Option Button 211" descr="4"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194</xdr:row>
          <xdr:rowOff>0</xdr:rowOff>
        </xdr:from>
        <xdr:to>
          <xdr:col>9</xdr:col>
          <xdr:colOff>504825</xdr:colOff>
          <xdr:row>195</xdr:row>
          <xdr:rowOff>0</xdr:rowOff>
        </xdr:to>
        <xdr:sp macro="" textlink="">
          <xdr:nvSpPr>
            <xdr:cNvPr id="2260" name="Option Button 212" descr="5"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195</xdr:row>
          <xdr:rowOff>0</xdr:rowOff>
        </xdr:from>
        <xdr:to>
          <xdr:col>5</xdr:col>
          <xdr:colOff>504825</xdr:colOff>
          <xdr:row>196</xdr:row>
          <xdr:rowOff>0</xdr:rowOff>
        </xdr:to>
        <xdr:sp macro="" textlink="">
          <xdr:nvSpPr>
            <xdr:cNvPr id="2261" name="Option Button 213" descr="1"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195</xdr:row>
          <xdr:rowOff>0</xdr:rowOff>
        </xdr:from>
        <xdr:to>
          <xdr:col>6</xdr:col>
          <xdr:colOff>504825</xdr:colOff>
          <xdr:row>196</xdr:row>
          <xdr:rowOff>0</xdr:rowOff>
        </xdr:to>
        <xdr:sp macro="" textlink="">
          <xdr:nvSpPr>
            <xdr:cNvPr id="2262" name="Option Button 214" descr="2"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195</xdr:row>
          <xdr:rowOff>0</xdr:rowOff>
        </xdr:from>
        <xdr:to>
          <xdr:col>7</xdr:col>
          <xdr:colOff>504825</xdr:colOff>
          <xdr:row>196</xdr:row>
          <xdr:rowOff>0</xdr:rowOff>
        </xdr:to>
        <xdr:sp macro="" textlink="">
          <xdr:nvSpPr>
            <xdr:cNvPr id="2263" name="Option Button 215" descr="3"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195</xdr:row>
          <xdr:rowOff>0</xdr:rowOff>
        </xdr:from>
        <xdr:to>
          <xdr:col>8</xdr:col>
          <xdr:colOff>504825</xdr:colOff>
          <xdr:row>196</xdr:row>
          <xdr:rowOff>0</xdr:rowOff>
        </xdr:to>
        <xdr:sp macro="" textlink="">
          <xdr:nvSpPr>
            <xdr:cNvPr id="2264" name="Option Button 216" descr="4"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195</xdr:row>
          <xdr:rowOff>0</xdr:rowOff>
        </xdr:from>
        <xdr:to>
          <xdr:col>9</xdr:col>
          <xdr:colOff>504825</xdr:colOff>
          <xdr:row>196</xdr:row>
          <xdr:rowOff>0</xdr:rowOff>
        </xdr:to>
        <xdr:sp macro="" textlink="">
          <xdr:nvSpPr>
            <xdr:cNvPr id="2265" name="Option Button 217" descr="5"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196</xdr:row>
          <xdr:rowOff>0</xdr:rowOff>
        </xdr:from>
        <xdr:to>
          <xdr:col>5</xdr:col>
          <xdr:colOff>504825</xdr:colOff>
          <xdr:row>197</xdr:row>
          <xdr:rowOff>0</xdr:rowOff>
        </xdr:to>
        <xdr:sp macro="" textlink="">
          <xdr:nvSpPr>
            <xdr:cNvPr id="2266" name="Option Button 218" descr="1"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196</xdr:row>
          <xdr:rowOff>0</xdr:rowOff>
        </xdr:from>
        <xdr:to>
          <xdr:col>6</xdr:col>
          <xdr:colOff>504825</xdr:colOff>
          <xdr:row>197</xdr:row>
          <xdr:rowOff>0</xdr:rowOff>
        </xdr:to>
        <xdr:sp macro="" textlink="">
          <xdr:nvSpPr>
            <xdr:cNvPr id="2267" name="Option Button 219" descr="2"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196</xdr:row>
          <xdr:rowOff>0</xdr:rowOff>
        </xdr:from>
        <xdr:to>
          <xdr:col>7</xdr:col>
          <xdr:colOff>504825</xdr:colOff>
          <xdr:row>197</xdr:row>
          <xdr:rowOff>0</xdr:rowOff>
        </xdr:to>
        <xdr:sp macro="" textlink="">
          <xdr:nvSpPr>
            <xdr:cNvPr id="2268" name="Option Button 220" descr="3"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196</xdr:row>
          <xdr:rowOff>0</xdr:rowOff>
        </xdr:from>
        <xdr:to>
          <xdr:col>8</xdr:col>
          <xdr:colOff>504825</xdr:colOff>
          <xdr:row>197</xdr:row>
          <xdr:rowOff>0</xdr:rowOff>
        </xdr:to>
        <xdr:sp macro="" textlink="">
          <xdr:nvSpPr>
            <xdr:cNvPr id="2269" name="Option Button 221" descr="4"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196</xdr:row>
          <xdr:rowOff>0</xdr:rowOff>
        </xdr:from>
        <xdr:to>
          <xdr:col>9</xdr:col>
          <xdr:colOff>504825</xdr:colOff>
          <xdr:row>197</xdr:row>
          <xdr:rowOff>0</xdr:rowOff>
        </xdr:to>
        <xdr:sp macro="" textlink="">
          <xdr:nvSpPr>
            <xdr:cNvPr id="2270" name="Option Button 222" descr="5"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10</xdr:col>
          <xdr:colOff>0</xdr:colOff>
          <xdr:row>86</xdr:row>
          <xdr:rowOff>0</xdr:rowOff>
        </xdr:to>
        <xdr:sp macro="" textlink="">
          <xdr:nvSpPr>
            <xdr:cNvPr id="2283" name="Group Box 235" descr="Energy Sector partners"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85</xdr:row>
          <xdr:rowOff>0</xdr:rowOff>
        </xdr:from>
        <xdr:to>
          <xdr:col>5</xdr:col>
          <xdr:colOff>504825</xdr:colOff>
          <xdr:row>86</xdr:row>
          <xdr:rowOff>0</xdr:rowOff>
        </xdr:to>
        <xdr:sp macro="" textlink="">
          <xdr:nvSpPr>
            <xdr:cNvPr id="2284" name="Option Button 236" descr="1"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85</xdr:row>
          <xdr:rowOff>0</xdr:rowOff>
        </xdr:from>
        <xdr:to>
          <xdr:col>6</xdr:col>
          <xdr:colOff>504825</xdr:colOff>
          <xdr:row>86</xdr:row>
          <xdr:rowOff>0</xdr:rowOff>
        </xdr:to>
        <xdr:sp macro="" textlink="">
          <xdr:nvSpPr>
            <xdr:cNvPr id="2285" name="Option Button 237" descr="2"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85</xdr:row>
          <xdr:rowOff>0</xdr:rowOff>
        </xdr:from>
        <xdr:to>
          <xdr:col>7</xdr:col>
          <xdr:colOff>504825</xdr:colOff>
          <xdr:row>86</xdr:row>
          <xdr:rowOff>0</xdr:rowOff>
        </xdr:to>
        <xdr:sp macro="" textlink="">
          <xdr:nvSpPr>
            <xdr:cNvPr id="2286" name="Option Button 238" descr="3"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85</xdr:row>
          <xdr:rowOff>0</xdr:rowOff>
        </xdr:from>
        <xdr:to>
          <xdr:col>8</xdr:col>
          <xdr:colOff>504825</xdr:colOff>
          <xdr:row>86</xdr:row>
          <xdr:rowOff>0</xdr:rowOff>
        </xdr:to>
        <xdr:sp macro="" textlink="">
          <xdr:nvSpPr>
            <xdr:cNvPr id="2287" name="Option Button 239" descr="4"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85</xdr:row>
          <xdr:rowOff>0</xdr:rowOff>
        </xdr:from>
        <xdr:to>
          <xdr:col>9</xdr:col>
          <xdr:colOff>504825</xdr:colOff>
          <xdr:row>86</xdr:row>
          <xdr:rowOff>0</xdr:rowOff>
        </xdr:to>
        <xdr:sp macro="" textlink="">
          <xdr:nvSpPr>
            <xdr:cNvPr id="2288" name="Option Button 240" descr="5"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10</xdr:col>
          <xdr:colOff>0</xdr:colOff>
          <xdr:row>87</xdr:row>
          <xdr:rowOff>0</xdr:rowOff>
        </xdr:to>
        <xdr:sp macro="" textlink="">
          <xdr:nvSpPr>
            <xdr:cNvPr id="2295" name="Group Box 247" descr="Communications Sector partners"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86</xdr:row>
          <xdr:rowOff>0</xdr:rowOff>
        </xdr:from>
        <xdr:to>
          <xdr:col>5</xdr:col>
          <xdr:colOff>504825</xdr:colOff>
          <xdr:row>87</xdr:row>
          <xdr:rowOff>0</xdr:rowOff>
        </xdr:to>
        <xdr:sp macro="" textlink="">
          <xdr:nvSpPr>
            <xdr:cNvPr id="2296" name="Option Button 248" descr="1"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86</xdr:row>
          <xdr:rowOff>0</xdr:rowOff>
        </xdr:from>
        <xdr:to>
          <xdr:col>6</xdr:col>
          <xdr:colOff>504825</xdr:colOff>
          <xdr:row>87</xdr:row>
          <xdr:rowOff>0</xdr:rowOff>
        </xdr:to>
        <xdr:sp macro="" textlink="">
          <xdr:nvSpPr>
            <xdr:cNvPr id="2297" name="Option Button 249" descr="2"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86</xdr:row>
          <xdr:rowOff>0</xdr:rowOff>
        </xdr:from>
        <xdr:to>
          <xdr:col>7</xdr:col>
          <xdr:colOff>504825</xdr:colOff>
          <xdr:row>87</xdr:row>
          <xdr:rowOff>0</xdr:rowOff>
        </xdr:to>
        <xdr:sp macro="" textlink="">
          <xdr:nvSpPr>
            <xdr:cNvPr id="2298" name="Option Button 250" descr="3"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86</xdr:row>
          <xdr:rowOff>0</xdr:rowOff>
        </xdr:from>
        <xdr:to>
          <xdr:col>8</xdr:col>
          <xdr:colOff>504825</xdr:colOff>
          <xdr:row>87</xdr:row>
          <xdr:rowOff>0</xdr:rowOff>
        </xdr:to>
        <xdr:sp macro="" textlink="">
          <xdr:nvSpPr>
            <xdr:cNvPr id="2299" name="Option Button 251" descr="4"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86</xdr:row>
          <xdr:rowOff>0</xdr:rowOff>
        </xdr:from>
        <xdr:to>
          <xdr:col>9</xdr:col>
          <xdr:colOff>504825</xdr:colOff>
          <xdr:row>87</xdr:row>
          <xdr:rowOff>0</xdr:rowOff>
        </xdr:to>
        <xdr:sp macro="" textlink="">
          <xdr:nvSpPr>
            <xdr:cNvPr id="2300" name="Option Button 252" descr="5"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3</xdr:row>
      <xdr:rowOff>1</xdr:rowOff>
    </xdr:from>
    <xdr:to>
      <xdr:col>3</xdr:col>
      <xdr:colOff>1190625</xdr:colOff>
      <xdr:row>9</xdr:row>
      <xdr:rowOff>105724</xdr:rowOff>
    </xdr:to>
    <xdr:pic>
      <xdr:nvPicPr>
        <xdr:cNvPr id="154" name="Picture 153" descr="CISA logo">
          <a:extLst>
            <a:ext uri="{FF2B5EF4-FFF2-40B4-BE49-F238E27FC236}">
              <a16:creationId xmlns:a16="http://schemas.microsoft.com/office/drawing/2014/main" id="{00000000-0008-0000-0000-00009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723901"/>
          <a:ext cx="1371600" cy="137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63" Type="http://schemas.openxmlformats.org/officeDocument/2006/relationships/ctrlProp" Target="../ctrlProps/ctrlProp56.xml"/><Relationship Id="rId84" Type="http://schemas.openxmlformats.org/officeDocument/2006/relationships/ctrlProp" Target="../ctrlProps/ctrlProp77.xml"/><Relationship Id="rId138" Type="http://schemas.openxmlformats.org/officeDocument/2006/relationships/ctrlProp" Target="../ctrlProps/ctrlProp131.xml"/><Relationship Id="rId159" Type="http://schemas.openxmlformats.org/officeDocument/2006/relationships/comments" Target="../comments1.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53" Type="http://schemas.openxmlformats.org/officeDocument/2006/relationships/ctrlProp" Target="../ctrlProps/ctrlProp46.xml"/><Relationship Id="rId74" Type="http://schemas.openxmlformats.org/officeDocument/2006/relationships/ctrlProp" Target="../ctrlProps/ctrlProp67.xml"/><Relationship Id="rId128" Type="http://schemas.openxmlformats.org/officeDocument/2006/relationships/ctrlProp" Target="../ctrlProps/ctrlProp121.xml"/><Relationship Id="rId149" Type="http://schemas.openxmlformats.org/officeDocument/2006/relationships/ctrlProp" Target="../ctrlProps/ctrlProp142.xml"/><Relationship Id="rId5" Type="http://schemas.openxmlformats.org/officeDocument/2006/relationships/drawing" Target="../drawings/drawing1.xml"/><Relationship Id="rId95" Type="http://schemas.openxmlformats.org/officeDocument/2006/relationships/ctrlProp" Target="../ctrlProps/ctrlProp88.xml"/><Relationship Id="rId22" Type="http://schemas.openxmlformats.org/officeDocument/2006/relationships/ctrlProp" Target="../ctrlProps/ctrlProp15.xml"/><Relationship Id="rId43" Type="http://schemas.openxmlformats.org/officeDocument/2006/relationships/ctrlProp" Target="../ctrlProps/ctrlProp36.xml"/><Relationship Id="rId64" Type="http://schemas.openxmlformats.org/officeDocument/2006/relationships/ctrlProp" Target="../ctrlProps/ctrlProp57.xml"/><Relationship Id="rId118" Type="http://schemas.openxmlformats.org/officeDocument/2006/relationships/ctrlProp" Target="../ctrlProps/ctrlProp111.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150" Type="http://schemas.openxmlformats.org/officeDocument/2006/relationships/ctrlProp" Target="../ctrlProps/ctrlProp143.xml"/><Relationship Id="rId155" Type="http://schemas.openxmlformats.org/officeDocument/2006/relationships/ctrlProp" Target="../ctrlProps/ctrlProp148.xml"/><Relationship Id="rId12" Type="http://schemas.openxmlformats.org/officeDocument/2006/relationships/ctrlProp" Target="../ctrlProps/ctrlProp5.xml"/><Relationship Id="rId17" Type="http://schemas.openxmlformats.org/officeDocument/2006/relationships/ctrlProp" Target="../ctrlProps/ctrlProp10.xml"/><Relationship Id="rId33" Type="http://schemas.openxmlformats.org/officeDocument/2006/relationships/ctrlProp" Target="../ctrlProps/ctrlProp26.xml"/><Relationship Id="rId38" Type="http://schemas.openxmlformats.org/officeDocument/2006/relationships/ctrlProp" Target="../ctrlProps/ctrlProp31.xml"/><Relationship Id="rId59" Type="http://schemas.openxmlformats.org/officeDocument/2006/relationships/ctrlProp" Target="../ctrlProps/ctrlProp52.xml"/><Relationship Id="rId103" Type="http://schemas.openxmlformats.org/officeDocument/2006/relationships/ctrlProp" Target="../ctrlProps/ctrlProp96.xml"/><Relationship Id="rId108" Type="http://schemas.openxmlformats.org/officeDocument/2006/relationships/ctrlProp" Target="../ctrlProps/ctrlProp101.xml"/><Relationship Id="rId124" Type="http://schemas.openxmlformats.org/officeDocument/2006/relationships/ctrlProp" Target="../ctrlProps/ctrlProp117.xml"/><Relationship Id="rId129" Type="http://schemas.openxmlformats.org/officeDocument/2006/relationships/ctrlProp" Target="../ctrlProps/ctrlProp122.xml"/><Relationship Id="rId54" Type="http://schemas.openxmlformats.org/officeDocument/2006/relationships/ctrlProp" Target="../ctrlProps/ctrlProp47.xml"/><Relationship Id="rId70" Type="http://schemas.openxmlformats.org/officeDocument/2006/relationships/ctrlProp" Target="../ctrlProps/ctrlProp63.xml"/><Relationship Id="rId75" Type="http://schemas.openxmlformats.org/officeDocument/2006/relationships/ctrlProp" Target="../ctrlProps/ctrlProp68.xml"/><Relationship Id="rId91" Type="http://schemas.openxmlformats.org/officeDocument/2006/relationships/ctrlProp" Target="../ctrlProps/ctrlProp84.xml"/><Relationship Id="rId96" Type="http://schemas.openxmlformats.org/officeDocument/2006/relationships/ctrlProp" Target="../ctrlProps/ctrlProp89.xml"/><Relationship Id="rId140" Type="http://schemas.openxmlformats.org/officeDocument/2006/relationships/ctrlProp" Target="../ctrlProps/ctrlProp133.xml"/><Relationship Id="rId145" Type="http://schemas.openxmlformats.org/officeDocument/2006/relationships/ctrlProp" Target="../ctrlProps/ctrlProp138.xml"/><Relationship Id="rId1" Type="http://schemas.openxmlformats.org/officeDocument/2006/relationships/hyperlink" Target="https://www.cisa.gov/sites/default/files/2023-01/Infrastructure-Resilience%20Planning-Framework.pdf" TargetMode="External"/><Relationship Id="rId6" Type="http://schemas.openxmlformats.org/officeDocument/2006/relationships/vmlDrawing" Target="../drawings/vmlDrawing1.vml"/><Relationship Id="rId23" Type="http://schemas.openxmlformats.org/officeDocument/2006/relationships/ctrlProp" Target="../ctrlProps/ctrlProp16.xml"/><Relationship Id="rId28" Type="http://schemas.openxmlformats.org/officeDocument/2006/relationships/ctrlProp" Target="../ctrlProps/ctrlProp21.xml"/><Relationship Id="rId49" Type="http://schemas.openxmlformats.org/officeDocument/2006/relationships/ctrlProp" Target="../ctrlProps/ctrlProp42.xml"/><Relationship Id="rId114" Type="http://schemas.openxmlformats.org/officeDocument/2006/relationships/ctrlProp" Target="../ctrlProps/ctrlProp107.xml"/><Relationship Id="rId119" Type="http://schemas.openxmlformats.org/officeDocument/2006/relationships/ctrlProp" Target="../ctrlProps/ctrlProp112.xml"/><Relationship Id="rId44" Type="http://schemas.openxmlformats.org/officeDocument/2006/relationships/ctrlProp" Target="../ctrlProps/ctrlProp37.xml"/><Relationship Id="rId60" Type="http://schemas.openxmlformats.org/officeDocument/2006/relationships/ctrlProp" Target="../ctrlProps/ctrlProp53.xml"/><Relationship Id="rId65" Type="http://schemas.openxmlformats.org/officeDocument/2006/relationships/ctrlProp" Target="../ctrlProps/ctrlProp58.xml"/><Relationship Id="rId81" Type="http://schemas.openxmlformats.org/officeDocument/2006/relationships/ctrlProp" Target="../ctrlProps/ctrlProp74.xml"/><Relationship Id="rId86" Type="http://schemas.openxmlformats.org/officeDocument/2006/relationships/ctrlProp" Target="../ctrlProps/ctrlProp79.xml"/><Relationship Id="rId130" Type="http://schemas.openxmlformats.org/officeDocument/2006/relationships/ctrlProp" Target="../ctrlProps/ctrlProp123.xml"/><Relationship Id="rId135" Type="http://schemas.openxmlformats.org/officeDocument/2006/relationships/ctrlProp" Target="../ctrlProps/ctrlProp128.xml"/><Relationship Id="rId151" Type="http://schemas.openxmlformats.org/officeDocument/2006/relationships/ctrlProp" Target="../ctrlProps/ctrlProp144.xml"/><Relationship Id="rId156" Type="http://schemas.openxmlformats.org/officeDocument/2006/relationships/ctrlProp" Target="../ctrlProps/ctrlProp149.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2.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s://www.cisa.gov/"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157" Type="http://schemas.openxmlformats.org/officeDocument/2006/relationships/ctrlProp" Target="../ctrlProps/ctrlProp150.xml"/><Relationship Id="rId61" Type="http://schemas.openxmlformats.org/officeDocument/2006/relationships/ctrlProp" Target="../ctrlProps/ctrlProp54.xml"/><Relationship Id="rId82" Type="http://schemas.openxmlformats.org/officeDocument/2006/relationships/ctrlProp" Target="../ctrlProps/ctrlProp75.xml"/><Relationship Id="rId152" Type="http://schemas.openxmlformats.org/officeDocument/2006/relationships/ctrlProp" Target="../ctrlProps/ctrlProp14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s://www.cisa.gov/resources-tools/resources/infrastructure-resilience-planning-framework-irpf" TargetMode="External"/><Relationship Id="rId25" Type="http://schemas.openxmlformats.org/officeDocument/2006/relationships/ctrlProp" Target="../ctrlProps/ctrlProp18.xml"/><Relationship Id="rId46" Type="http://schemas.openxmlformats.org/officeDocument/2006/relationships/ctrlProp" Target="../ctrlProps/ctrlProp39.xml"/><Relationship Id="rId67" Type="http://schemas.openxmlformats.org/officeDocument/2006/relationships/ctrlProp" Target="../ctrlProps/ctrlProp60.xml"/><Relationship Id="rId116" Type="http://schemas.openxmlformats.org/officeDocument/2006/relationships/ctrlProp" Target="../ctrlProps/ctrlProp109.xml"/><Relationship Id="rId137" Type="http://schemas.openxmlformats.org/officeDocument/2006/relationships/ctrlProp" Target="../ctrlProps/ctrlProp130.xml"/><Relationship Id="rId158" Type="http://schemas.openxmlformats.org/officeDocument/2006/relationships/ctrlProp" Target="../ctrlProps/ctrlProp151.xml"/><Relationship Id="rId20" Type="http://schemas.openxmlformats.org/officeDocument/2006/relationships/ctrlProp" Target="../ctrlProps/ctrlProp13.xml"/><Relationship Id="rId41" Type="http://schemas.openxmlformats.org/officeDocument/2006/relationships/ctrlProp" Target="../ctrlProps/ctrlProp34.xml"/><Relationship Id="rId62" Type="http://schemas.openxmlformats.org/officeDocument/2006/relationships/ctrlProp" Target="../ctrlProps/ctrlProp55.xml"/><Relationship Id="rId83" Type="http://schemas.openxmlformats.org/officeDocument/2006/relationships/ctrlProp" Target="../ctrlProps/ctrlProp76.xml"/><Relationship Id="rId88" Type="http://schemas.openxmlformats.org/officeDocument/2006/relationships/ctrlProp" Target="../ctrlProps/ctrlProp81.xml"/><Relationship Id="rId111" Type="http://schemas.openxmlformats.org/officeDocument/2006/relationships/ctrlProp" Target="../ctrlProps/ctrlProp104.xml"/><Relationship Id="rId132" Type="http://schemas.openxmlformats.org/officeDocument/2006/relationships/ctrlProp" Target="../ctrlProps/ctrlProp125.xml"/><Relationship Id="rId153" Type="http://schemas.openxmlformats.org/officeDocument/2006/relationships/ctrlProp" Target="../ctrlProps/ctrlProp146.xml"/><Relationship Id="rId15" Type="http://schemas.openxmlformats.org/officeDocument/2006/relationships/ctrlProp" Target="../ctrlProps/ctrlProp8.xml"/><Relationship Id="rId36" Type="http://schemas.openxmlformats.org/officeDocument/2006/relationships/ctrlProp" Target="../ctrlProps/ctrlProp29.xml"/><Relationship Id="rId57" Type="http://schemas.openxmlformats.org/officeDocument/2006/relationships/ctrlProp" Target="../ctrlProps/ctrlProp50.xml"/><Relationship Id="rId106" Type="http://schemas.openxmlformats.org/officeDocument/2006/relationships/ctrlProp" Target="../ctrlProps/ctrlProp99.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52" Type="http://schemas.openxmlformats.org/officeDocument/2006/relationships/ctrlProp" Target="../ctrlProps/ctrlProp45.xml"/><Relationship Id="rId73" Type="http://schemas.openxmlformats.org/officeDocument/2006/relationships/ctrlProp" Target="../ctrlProps/ctrlProp66.xml"/><Relationship Id="rId78" Type="http://schemas.openxmlformats.org/officeDocument/2006/relationships/ctrlProp" Target="../ctrlProps/ctrlProp71.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43" Type="http://schemas.openxmlformats.org/officeDocument/2006/relationships/ctrlProp" Target="../ctrlProps/ctrlProp136.xml"/><Relationship Id="rId148" Type="http://schemas.openxmlformats.org/officeDocument/2006/relationships/ctrlProp" Target="../ctrlProps/ctrlProp141.xml"/><Relationship Id="rId4" Type="http://schemas.openxmlformats.org/officeDocument/2006/relationships/printerSettings" Target="../printerSettings/printerSettings1.bin"/><Relationship Id="rId9" Type="http://schemas.openxmlformats.org/officeDocument/2006/relationships/ctrlProp" Target="../ctrlProps/ctrlProp2.xml"/><Relationship Id="rId26" Type="http://schemas.openxmlformats.org/officeDocument/2006/relationships/ctrlProp" Target="../ctrlProps/ctrlProp19.xml"/><Relationship Id="rId47" Type="http://schemas.openxmlformats.org/officeDocument/2006/relationships/ctrlProp" Target="../ctrlProps/ctrlProp40.xml"/><Relationship Id="rId68" Type="http://schemas.openxmlformats.org/officeDocument/2006/relationships/ctrlProp" Target="../ctrlProps/ctrlProp61.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54" Type="http://schemas.openxmlformats.org/officeDocument/2006/relationships/ctrlProp" Target="../ctrlProps/ctrlProp147.xml"/><Relationship Id="rId16" Type="http://schemas.openxmlformats.org/officeDocument/2006/relationships/ctrlProp" Target="../ctrlProps/ctrlProp9.xml"/><Relationship Id="rId37" Type="http://schemas.openxmlformats.org/officeDocument/2006/relationships/ctrlProp" Target="../ctrlProps/ctrlProp30.xml"/><Relationship Id="rId58" Type="http://schemas.openxmlformats.org/officeDocument/2006/relationships/ctrlProp" Target="../ctrlProps/ctrlProp51.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44" Type="http://schemas.openxmlformats.org/officeDocument/2006/relationships/ctrlProp" Target="../ctrlProps/ctrlProp137.xml"/><Relationship Id="rId90" Type="http://schemas.openxmlformats.org/officeDocument/2006/relationships/ctrlProp" Target="../ctrlProps/ctrlProp83.xml"/><Relationship Id="rId27" Type="http://schemas.openxmlformats.org/officeDocument/2006/relationships/ctrlProp" Target="../ctrlProps/ctrlProp20.xml"/><Relationship Id="rId48" Type="http://schemas.openxmlformats.org/officeDocument/2006/relationships/ctrlProp" Target="../ctrlProps/ctrlProp41.xml"/><Relationship Id="rId69" Type="http://schemas.openxmlformats.org/officeDocument/2006/relationships/ctrlProp" Target="../ctrlProps/ctrlProp62.xml"/><Relationship Id="rId113" Type="http://schemas.openxmlformats.org/officeDocument/2006/relationships/ctrlProp" Target="../ctrlProps/ctrlProp106.xml"/><Relationship Id="rId134" Type="http://schemas.openxmlformats.org/officeDocument/2006/relationships/ctrlProp" Target="../ctrlProps/ctrlProp1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cisa.gov/sites/default/files/publications/DIS_DHS_Methodology_Report_ISD%20EAD%20Signed_with%20alt-text_0.pdf" TargetMode="External"/><Relationship Id="rId2" Type="http://schemas.openxmlformats.org/officeDocument/2006/relationships/hyperlink" Target="https://www.cisa.gov/idp" TargetMode="External"/><Relationship Id="rId1" Type="http://schemas.openxmlformats.org/officeDocument/2006/relationships/hyperlink" Target="https://www.cisa.gov/sites/default/files/publications/Infrastructure%20Resilience%20Planning%20Framework%20Fact%20Sheet.pdf" TargetMode="External"/><Relationship Id="rId5" Type="http://schemas.openxmlformats.org/officeDocument/2006/relationships/printerSettings" Target="../printerSettings/printerSettings4.bin"/><Relationship Id="rId4" Type="http://schemas.openxmlformats.org/officeDocument/2006/relationships/hyperlink" Target="mailto:Resilience_Planning@cisa.dhs.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46C56-DAF1-475F-A169-8C71118C562D}">
  <sheetPr codeName="Sheet2"/>
  <dimension ref="A1:AC273"/>
  <sheetViews>
    <sheetView showGridLines="0" showRowColHeaders="0" tabSelected="1" zoomScaleNormal="100" workbookViewId="0">
      <selection activeCell="F22" sqref="F22"/>
    </sheetView>
  </sheetViews>
  <sheetFormatPr defaultColWidth="9.140625" defaultRowHeight="15.75"/>
  <cols>
    <col min="1" max="1" width="1.7109375" style="115" customWidth="1"/>
    <col min="2" max="3" width="2.7109375" style="115" customWidth="1"/>
    <col min="4" max="4" width="19.42578125" style="115" customWidth="1"/>
    <col min="5" max="5" width="42" style="115" customWidth="1"/>
    <col min="6" max="10" width="10.7109375" style="115" customWidth="1"/>
    <col min="11" max="12" width="2.7109375" style="115" customWidth="1"/>
    <col min="13" max="13" width="5.28515625" style="125" hidden="1" customWidth="1"/>
    <col min="14" max="14" width="12.7109375" style="125" hidden="1" customWidth="1"/>
    <col min="15" max="15" width="8.7109375" style="125" hidden="1" customWidth="1"/>
    <col min="16" max="16" width="2.7109375" style="115" customWidth="1"/>
    <col min="17" max="17" width="80.7109375" style="115" customWidth="1"/>
    <col min="18" max="18" width="2.7109375" style="115" customWidth="1"/>
    <col min="19" max="19" width="15.7109375" style="115" customWidth="1"/>
    <col min="20" max="20" width="2.7109375" style="115" customWidth="1"/>
    <col min="21" max="21" width="15.7109375" style="115" customWidth="1"/>
    <col min="22" max="22" width="2.7109375" style="115" customWidth="1"/>
    <col min="23" max="23" width="1.7109375" style="115" customWidth="1"/>
    <col min="24" max="16384" width="9.140625" style="115"/>
  </cols>
  <sheetData>
    <row r="1" spans="1:29" ht="9" customHeight="1">
      <c r="A1" s="102"/>
      <c r="B1" s="103"/>
      <c r="C1" s="103"/>
      <c r="D1" s="103"/>
      <c r="E1" s="103"/>
      <c r="F1" s="103"/>
      <c r="G1" s="103"/>
      <c r="H1" s="103"/>
      <c r="I1" s="103"/>
      <c r="J1" s="103"/>
      <c r="K1" s="103"/>
      <c r="L1" s="103"/>
      <c r="M1" s="120"/>
      <c r="N1" s="120"/>
      <c r="O1" s="120"/>
      <c r="P1" s="103"/>
      <c r="Q1" s="103"/>
      <c r="R1" s="103"/>
      <c r="S1" s="103"/>
      <c r="T1" s="103"/>
      <c r="U1" s="103"/>
      <c r="V1" s="103"/>
      <c r="W1" s="104"/>
    </row>
    <row r="2" spans="1:29" ht="24">
      <c r="A2" s="105"/>
      <c r="B2" s="191" t="s">
        <v>0</v>
      </c>
      <c r="C2" s="191"/>
      <c r="D2" s="191"/>
      <c r="E2" s="191"/>
      <c r="F2" s="191"/>
      <c r="G2" s="191"/>
      <c r="H2" s="191"/>
      <c r="I2" s="191"/>
      <c r="J2" s="191"/>
      <c r="K2" s="191"/>
      <c r="L2" s="191"/>
      <c r="M2" s="191"/>
      <c r="N2" s="191"/>
      <c r="O2" s="191"/>
      <c r="P2" s="191"/>
      <c r="Q2" s="191"/>
      <c r="R2" s="191"/>
      <c r="S2" s="191"/>
      <c r="T2" s="63"/>
      <c r="U2" s="64">
        <f ca="1">TODAY()</f>
        <v>45331</v>
      </c>
      <c r="V2" s="65"/>
      <c r="W2" s="108"/>
    </row>
    <row r="3" spans="1:29">
      <c r="A3" s="105"/>
      <c r="B3" s="55"/>
      <c r="C3" s="56"/>
      <c r="D3" s="56"/>
      <c r="E3" s="56"/>
      <c r="F3" s="56"/>
      <c r="G3" s="56"/>
      <c r="H3" s="56"/>
      <c r="I3" s="56"/>
      <c r="J3" s="56"/>
      <c r="K3" s="56"/>
      <c r="L3" s="56"/>
      <c r="M3" s="121"/>
      <c r="N3" s="121"/>
      <c r="O3" s="121"/>
      <c r="P3" s="54"/>
      <c r="Q3" s="54"/>
      <c r="R3" s="54"/>
      <c r="S3" s="54"/>
      <c r="T3" s="54"/>
      <c r="U3" s="54"/>
      <c r="V3" s="58"/>
      <c r="W3" s="109"/>
      <c r="X3" s="117"/>
      <c r="Y3" s="117"/>
      <c r="Z3" s="117"/>
      <c r="AA3" s="117"/>
      <c r="AB3" s="117"/>
      <c r="AC3" s="117"/>
    </row>
    <row r="4" spans="1:29" ht="15.75" customHeight="1">
      <c r="A4" s="105"/>
      <c r="B4" s="55"/>
      <c r="C4" s="57"/>
      <c r="D4" s="57"/>
      <c r="E4" s="204" t="s">
        <v>1</v>
      </c>
      <c r="F4" s="204"/>
      <c r="G4" s="204"/>
      <c r="H4" s="204"/>
      <c r="I4" s="204"/>
      <c r="J4" s="204"/>
      <c r="K4" s="204"/>
      <c r="L4" s="204"/>
      <c r="M4" s="204"/>
      <c r="N4" s="204"/>
      <c r="O4" s="204"/>
      <c r="P4" s="204"/>
      <c r="Q4" s="204"/>
      <c r="R4" s="57"/>
      <c r="S4" s="57"/>
      <c r="T4" s="57"/>
      <c r="U4" s="57"/>
      <c r="V4" s="58"/>
      <c r="W4" s="109"/>
      <c r="X4" s="117"/>
      <c r="Y4" s="117"/>
      <c r="Z4" s="117"/>
      <c r="AA4" s="117"/>
      <c r="AB4" s="117"/>
      <c r="AC4" s="117"/>
    </row>
    <row r="5" spans="1:29" ht="15.75" customHeight="1">
      <c r="A5" s="105"/>
      <c r="B5" s="55"/>
      <c r="C5" s="57"/>
      <c r="D5" s="57"/>
      <c r="E5" s="204"/>
      <c r="F5" s="204"/>
      <c r="G5" s="204"/>
      <c r="H5" s="204"/>
      <c r="I5" s="204"/>
      <c r="J5" s="204"/>
      <c r="K5" s="204"/>
      <c r="L5" s="204"/>
      <c r="M5" s="204"/>
      <c r="N5" s="204"/>
      <c r="O5" s="204"/>
      <c r="P5" s="204"/>
      <c r="Q5" s="204"/>
      <c r="R5" s="57"/>
      <c r="S5" s="57"/>
      <c r="T5" s="57"/>
      <c r="U5" s="57"/>
      <c r="V5" s="58"/>
      <c r="W5" s="109"/>
      <c r="X5" s="117"/>
      <c r="Y5" s="117"/>
      <c r="Z5" s="117"/>
      <c r="AA5" s="117"/>
      <c r="AB5" s="117"/>
      <c r="AC5" s="117"/>
    </row>
    <row r="6" spans="1:29" ht="21" customHeight="1">
      <c r="A6" s="105"/>
      <c r="B6" s="55"/>
      <c r="C6" s="57"/>
      <c r="D6" s="57"/>
      <c r="E6" s="204"/>
      <c r="F6" s="204"/>
      <c r="G6" s="204"/>
      <c r="H6" s="204"/>
      <c r="I6" s="204"/>
      <c r="J6" s="204"/>
      <c r="K6" s="204"/>
      <c r="L6" s="204"/>
      <c r="M6" s="204"/>
      <c r="N6" s="204"/>
      <c r="O6" s="204"/>
      <c r="P6" s="204"/>
      <c r="Q6" s="204"/>
      <c r="R6" s="57"/>
      <c r="S6" s="57"/>
      <c r="T6" s="57"/>
      <c r="U6" s="57"/>
      <c r="V6" s="58"/>
      <c r="W6" s="109"/>
      <c r="X6" s="117"/>
      <c r="Y6" s="117"/>
      <c r="Z6" s="117"/>
      <c r="AA6" s="117"/>
      <c r="AB6" s="117"/>
      <c r="AC6" s="117"/>
    </row>
    <row r="7" spans="1:29" ht="15.75" customHeight="1">
      <c r="A7" s="105"/>
      <c r="B7" s="55"/>
      <c r="C7" s="57"/>
      <c r="D7" s="57"/>
      <c r="E7" s="204" t="s">
        <v>2</v>
      </c>
      <c r="F7" s="204"/>
      <c r="G7" s="204"/>
      <c r="H7" s="204"/>
      <c r="I7" s="204"/>
      <c r="J7" s="204"/>
      <c r="K7" s="204"/>
      <c r="L7" s="204"/>
      <c r="M7" s="204"/>
      <c r="N7" s="204"/>
      <c r="O7" s="204"/>
      <c r="P7" s="204"/>
      <c r="Q7" s="204"/>
      <c r="R7" s="57"/>
      <c r="S7" s="200" t="s">
        <v>3</v>
      </c>
      <c r="T7" s="57"/>
      <c r="U7" s="57"/>
      <c r="V7" s="58"/>
      <c r="W7" s="109"/>
      <c r="X7" s="117"/>
      <c r="Y7" s="117"/>
      <c r="Z7" s="117"/>
      <c r="AA7" s="117"/>
      <c r="AB7" s="117"/>
      <c r="AC7" s="117"/>
    </row>
    <row r="8" spans="1:29">
      <c r="A8" s="105"/>
      <c r="B8" s="55"/>
      <c r="C8" s="57"/>
      <c r="D8" s="57"/>
      <c r="E8" s="204"/>
      <c r="F8" s="204"/>
      <c r="G8" s="204"/>
      <c r="H8" s="204"/>
      <c r="I8" s="204"/>
      <c r="J8" s="204"/>
      <c r="K8" s="204"/>
      <c r="L8" s="204"/>
      <c r="M8" s="204"/>
      <c r="N8" s="204"/>
      <c r="O8" s="204"/>
      <c r="P8" s="204"/>
      <c r="Q8" s="204"/>
      <c r="R8" s="57"/>
      <c r="S8" s="201"/>
      <c r="T8" s="57"/>
      <c r="U8" s="57"/>
      <c r="V8" s="58"/>
      <c r="W8" s="109"/>
      <c r="X8" s="117"/>
      <c r="Y8" s="117"/>
      <c r="Z8" s="117"/>
      <c r="AA8" s="117"/>
      <c r="AB8" s="117"/>
      <c r="AC8" s="117"/>
    </row>
    <row r="9" spans="1:29">
      <c r="A9" s="105"/>
      <c r="B9" s="55"/>
      <c r="C9" s="57"/>
      <c r="D9" s="57"/>
      <c r="E9" s="204"/>
      <c r="F9" s="204"/>
      <c r="G9" s="204"/>
      <c r="H9" s="204"/>
      <c r="I9" s="204"/>
      <c r="J9" s="204"/>
      <c r="K9" s="204"/>
      <c r="L9" s="204"/>
      <c r="M9" s="204"/>
      <c r="N9" s="204"/>
      <c r="O9" s="204"/>
      <c r="P9" s="204"/>
      <c r="Q9" s="204"/>
      <c r="R9" s="57"/>
      <c r="S9" s="201"/>
      <c r="T9" s="57"/>
      <c r="U9" s="57"/>
      <c r="V9" s="58"/>
      <c r="W9" s="109"/>
      <c r="X9" s="117"/>
      <c r="Y9" s="117"/>
      <c r="Z9" s="117"/>
      <c r="AA9" s="117"/>
      <c r="AB9" s="117"/>
      <c r="AC9" s="117"/>
    </row>
    <row r="10" spans="1:29">
      <c r="A10" s="105"/>
      <c r="B10" s="55"/>
      <c r="C10" s="215" t="s">
        <v>4</v>
      </c>
      <c r="D10" s="215"/>
      <c r="E10" s="204"/>
      <c r="F10" s="204"/>
      <c r="G10" s="204"/>
      <c r="H10" s="204"/>
      <c r="I10" s="204"/>
      <c r="J10" s="204"/>
      <c r="K10" s="204"/>
      <c r="L10" s="204"/>
      <c r="M10" s="204"/>
      <c r="N10" s="204"/>
      <c r="O10" s="204"/>
      <c r="P10" s="204"/>
      <c r="Q10" s="204"/>
      <c r="R10" s="57"/>
      <c r="S10" s="201"/>
      <c r="T10" s="57"/>
      <c r="U10" s="57"/>
      <c r="V10" s="58"/>
      <c r="W10" s="109"/>
      <c r="X10" s="117"/>
      <c r="Y10" s="117"/>
      <c r="Z10" s="117"/>
      <c r="AA10" s="117"/>
      <c r="AB10" s="117"/>
      <c r="AC10" s="117"/>
    </row>
    <row r="11" spans="1:29" ht="17.25" customHeight="1">
      <c r="A11" s="105"/>
      <c r="B11" s="55"/>
      <c r="C11" s="215"/>
      <c r="D11" s="215"/>
      <c r="E11" s="57"/>
      <c r="F11" s="57"/>
      <c r="G11" s="57"/>
      <c r="H11" s="57"/>
      <c r="I11" s="57"/>
      <c r="J11" s="57"/>
      <c r="K11" s="57"/>
      <c r="L11" s="57"/>
      <c r="M11" s="122"/>
      <c r="N11" s="122"/>
      <c r="O11" s="122"/>
      <c r="P11" s="57"/>
      <c r="Q11" s="57"/>
      <c r="R11" s="57"/>
      <c r="S11" s="202"/>
      <c r="T11" s="57"/>
      <c r="U11" s="57"/>
      <c r="V11" s="58"/>
      <c r="W11" s="109"/>
      <c r="X11" s="117"/>
      <c r="Y11" s="117"/>
      <c r="Z11" s="117"/>
      <c r="AA11" s="117"/>
      <c r="AB11" s="117"/>
      <c r="AC11" s="117"/>
    </row>
    <row r="12" spans="1:29" ht="18.75" customHeight="1">
      <c r="A12" s="105"/>
      <c r="B12" s="55"/>
      <c r="C12" s="204" t="s">
        <v>5</v>
      </c>
      <c r="D12" s="204"/>
      <c r="E12" s="204"/>
      <c r="F12" s="204"/>
      <c r="G12" s="204"/>
      <c r="H12" s="204"/>
      <c r="I12" s="204"/>
      <c r="J12" s="204"/>
      <c r="K12" s="204"/>
      <c r="L12" s="204"/>
      <c r="M12" s="204"/>
      <c r="N12" s="204"/>
      <c r="O12" s="204"/>
      <c r="P12" s="204"/>
      <c r="Q12" s="204"/>
      <c r="R12" s="57"/>
      <c r="S12" s="128" t="s">
        <v>6</v>
      </c>
      <c r="T12" s="57"/>
      <c r="U12" s="57"/>
      <c r="V12" s="58"/>
      <c r="W12" s="109"/>
      <c r="X12" s="117"/>
      <c r="Y12" s="117"/>
      <c r="Z12" s="117"/>
      <c r="AA12" s="117"/>
      <c r="AB12" s="117"/>
      <c r="AC12" s="117"/>
    </row>
    <row r="13" spans="1:29" ht="25.5" customHeight="1">
      <c r="A13" s="105"/>
      <c r="B13" s="55"/>
      <c r="C13" s="147" t="s">
        <v>7</v>
      </c>
      <c r="D13" s="147"/>
      <c r="E13" s="147" t="s">
        <v>8</v>
      </c>
      <c r="F13" s="147"/>
      <c r="G13" s="147"/>
      <c r="H13" s="147"/>
      <c r="I13" s="147"/>
      <c r="J13" s="147"/>
      <c r="K13" s="147"/>
      <c r="L13" s="147"/>
      <c r="M13" s="147"/>
      <c r="N13" s="147"/>
      <c r="O13" s="147"/>
      <c r="P13" s="147"/>
      <c r="Q13" s="147"/>
      <c r="R13" s="132"/>
      <c r="S13" s="132"/>
      <c r="T13" s="132"/>
      <c r="U13" s="132"/>
      <c r="V13" s="58"/>
      <c r="W13" s="109"/>
      <c r="X13" s="117"/>
      <c r="Y13" s="117"/>
      <c r="Z13" s="117"/>
      <c r="AA13" s="117"/>
      <c r="AB13" s="117"/>
      <c r="AC13" s="117"/>
    </row>
    <row r="14" spans="1:29" ht="15.75" customHeight="1">
      <c r="A14" s="105"/>
      <c r="B14" s="55"/>
      <c r="C14" s="204" t="s">
        <v>9</v>
      </c>
      <c r="D14" s="204"/>
      <c r="E14" s="204"/>
      <c r="F14" s="204"/>
      <c r="G14" s="204"/>
      <c r="H14" s="204"/>
      <c r="I14" s="204"/>
      <c r="J14" s="204"/>
      <c r="K14" s="204"/>
      <c r="L14" s="204"/>
      <c r="M14" s="204"/>
      <c r="N14" s="204"/>
      <c r="O14" s="204"/>
      <c r="P14" s="204"/>
      <c r="Q14" s="204"/>
      <c r="R14" s="204"/>
      <c r="S14" s="204"/>
      <c r="T14" s="204"/>
      <c r="U14" s="204"/>
      <c r="V14" s="58"/>
      <c r="W14" s="109"/>
      <c r="X14" s="117"/>
      <c r="Y14" s="117"/>
      <c r="Z14" s="117"/>
      <c r="AA14" s="117"/>
      <c r="AB14" s="117"/>
      <c r="AC14" s="117"/>
    </row>
    <row r="15" spans="1:29" ht="15.75" customHeight="1">
      <c r="A15" s="105"/>
      <c r="B15" s="55"/>
      <c r="C15" s="204"/>
      <c r="D15" s="204"/>
      <c r="E15" s="204"/>
      <c r="F15" s="204"/>
      <c r="G15" s="204"/>
      <c r="H15" s="204"/>
      <c r="I15" s="204"/>
      <c r="J15" s="204"/>
      <c r="K15" s="204"/>
      <c r="L15" s="204"/>
      <c r="M15" s="204"/>
      <c r="N15" s="204"/>
      <c r="O15" s="204"/>
      <c r="P15" s="204"/>
      <c r="Q15" s="204"/>
      <c r="R15" s="204"/>
      <c r="S15" s="204"/>
      <c r="T15" s="204"/>
      <c r="U15" s="204"/>
      <c r="V15" s="58"/>
      <c r="W15" s="109"/>
      <c r="X15" s="117"/>
      <c r="Y15" s="117"/>
      <c r="Z15" s="117"/>
      <c r="AA15" s="117"/>
      <c r="AB15" s="117"/>
      <c r="AC15" s="117"/>
    </row>
    <row r="16" spans="1:29" ht="15.75" customHeight="1">
      <c r="A16" s="105"/>
      <c r="B16" s="59"/>
      <c r="C16" s="60"/>
      <c r="D16" s="60"/>
      <c r="E16" s="60"/>
      <c r="F16" s="60"/>
      <c r="G16" s="60"/>
      <c r="H16" s="60"/>
      <c r="I16" s="60"/>
      <c r="J16" s="60"/>
      <c r="K16" s="60"/>
      <c r="L16" s="61"/>
      <c r="M16" s="123"/>
      <c r="N16" s="123"/>
      <c r="O16" s="123"/>
      <c r="P16" s="61"/>
      <c r="Q16" s="61"/>
      <c r="R16" s="61"/>
      <c r="S16" s="61"/>
      <c r="T16" s="61"/>
      <c r="U16" s="61"/>
      <c r="V16" s="62"/>
      <c r="W16" s="109"/>
      <c r="X16" s="117"/>
      <c r="Y16" s="117"/>
      <c r="Z16" s="117"/>
      <c r="AA16" s="117"/>
      <c r="AB16" s="117"/>
      <c r="AC16" s="117"/>
    </row>
    <row r="17" spans="1:23" s="118" customFormat="1" ht="21">
      <c r="A17" s="100"/>
      <c r="B17" s="158" t="s">
        <v>10</v>
      </c>
      <c r="C17" s="158"/>
      <c r="D17" s="158"/>
      <c r="E17" s="158"/>
      <c r="F17" s="158"/>
      <c r="G17" s="158"/>
      <c r="H17" s="158"/>
      <c r="I17" s="158"/>
      <c r="J17" s="158"/>
      <c r="K17" s="158"/>
      <c r="L17" s="97"/>
      <c r="M17" s="127"/>
      <c r="N17" s="127"/>
      <c r="O17" s="127"/>
      <c r="P17" s="192" t="s">
        <v>11</v>
      </c>
      <c r="Q17" s="192"/>
      <c r="R17" s="192"/>
      <c r="S17" s="192"/>
      <c r="T17" s="192"/>
      <c r="U17" s="192"/>
      <c r="V17" s="192"/>
      <c r="W17" s="101"/>
    </row>
    <row r="18" spans="1:23" s="116" customFormat="1" ht="22.5" customHeight="1">
      <c r="A18" s="106"/>
      <c r="B18" s="149" t="s">
        <v>12</v>
      </c>
      <c r="C18" s="150"/>
      <c r="D18" s="150"/>
      <c r="E18" s="150"/>
      <c r="F18" s="150"/>
      <c r="G18" s="150"/>
      <c r="H18" s="150"/>
      <c r="I18" s="150"/>
      <c r="J18" s="150"/>
      <c r="K18" s="151"/>
      <c r="L18" s="98"/>
      <c r="M18" s="124"/>
      <c r="N18" s="124"/>
      <c r="O18" s="124"/>
      <c r="P18" s="235" t="s">
        <v>13</v>
      </c>
      <c r="Q18" s="236"/>
      <c r="R18" s="236"/>
      <c r="S18" s="236"/>
      <c r="T18" s="236"/>
      <c r="U18" s="236"/>
      <c r="V18" s="237"/>
      <c r="W18" s="110"/>
    </row>
    <row r="19" spans="1:23">
      <c r="A19" s="105"/>
      <c r="B19" s="66"/>
      <c r="C19" s="67"/>
      <c r="D19" s="67"/>
      <c r="E19" s="67"/>
      <c r="F19" s="67"/>
      <c r="G19" s="67"/>
      <c r="H19" s="67"/>
      <c r="I19" s="67"/>
      <c r="J19" s="67"/>
      <c r="K19" s="68"/>
      <c r="L19" s="99"/>
      <c r="P19" s="69"/>
      <c r="Q19" s="71"/>
      <c r="R19" s="71"/>
      <c r="S19" s="71"/>
      <c r="T19" s="71"/>
      <c r="U19" s="71"/>
      <c r="V19" s="70"/>
      <c r="W19" s="108"/>
    </row>
    <row r="20" spans="1:23" ht="16.5">
      <c r="A20" s="105"/>
      <c r="B20" s="69"/>
      <c r="C20" s="129" t="s">
        <v>14</v>
      </c>
      <c r="D20" s="203" t="s">
        <v>15</v>
      </c>
      <c r="E20" s="203"/>
      <c r="F20" s="203"/>
      <c r="G20" s="203"/>
      <c r="H20" s="130"/>
      <c r="I20" s="216"/>
      <c r="J20" s="216"/>
      <c r="K20" s="70"/>
      <c r="L20" s="99"/>
      <c r="P20" s="69"/>
      <c r="Q20" s="87" t="s">
        <v>16</v>
      </c>
      <c r="R20" s="71"/>
      <c r="S20" s="71"/>
      <c r="T20" s="71"/>
      <c r="U20" s="71"/>
      <c r="V20" s="70"/>
      <c r="W20" s="108"/>
    </row>
    <row r="21" spans="1:23">
      <c r="A21" s="105"/>
      <c r="B21" s="69"/>
      <c r="C21" s="71"/>
      <c r="D21" s="72"/>
      <c r="E21" s="72"/>
      <c r="F21" s="71"/>
      <c r="G21" s="71"/>
      <c r="H21" s="73"/>
      <c r="I21" s="163"/>
      <c r="J21" s="163"/>
      <c r="K21" s="70"/>
      <c r="L21" s="99"/>
      <c r="P21" s="69"/>
      <c r="Q21" s="88"/>
      <c r="R21" s="71"/>
      <c r="S21" s="174" t="str">
        <f>IF(F22="","",IF(F22&lt;=3,HYPERLINK(Links!D3,Links!C3),""))</f>
        <v/>
      </c>
      <c r="T21" s="71"/>
      <c r="U21" s="174" t="str">
        <f>IF(F22="","",IF(F22&lt;=3,HYPERLINK(Links!D2,Links!C2),""))</f>
        <v/>
      </c>
      <c r="V21" s="70"/>
      <c r="W21" s="108"/>
    </row>
    <row r="22" spans="1:23" ht="15.75" customHeight="1">
      <c r="A22" s="105"/>
      <c r="B22" s="69"/>
      <c r="C22" s="71"/>
      <c r="D22" s="139"/>
      <c r="E22" s="74" t="str">
        <f>IF(F18="Yes","","Select from the dropdown options: ")</f>
        <v xml:space="preserve">Select from the dropdown options: </v>
      </c>
      <c r="F22" s="113"/>
      <c r="G22" s="71"/>
      <c r="H22" s="73"/>
      <c r="I22" s="163"/>
      <c r="J22" s="163"/>
      <c r="K22" s="70"/>
      <c r="L22" s="99"/>
      <c r="P22" s="69"/>
      <c r="Q22" s="152" t="str">
        <f>IF(F22="","",IF(F22&lt;4, Output!C1, IF(F22&gt;3, Output!C2, "")))</f>
        <v/>
      </c>
      <c r="R22" s="135"/>
      <c r="S22" s="174"/>
      <c r="T22" s="71"/>
      <c r="U22" s="174"/>
      <c r="V22" s="70"/>
      <c r="W22" s="108"/>
    </row>
    <row r="23" spans="1:23">
      <c r="A23" s="105"/>
      <c r="B23" s="69"/>
      <c r="C23" s="71"/>
      <c r="D23" s="139"/>
      <c r="E23" s="139"/>
      <c r="F23" s="75"/>
      <c r="G23" s="71"/>
      <c r="H23" s="73"/>
      <c r="I23" s="163"/>
      <c r="J23" s="163"/>
      <c r="K23" s="70"/>
      <c r="L23" s="99"/>
      <c r="P23" s="69"/>
      <c r="Q23" s="152"/>
      <c r="R23" s="135"/>
      <c r="S23" s="174"/>
      <c r="T23" s="71"/>
      <c r="U23" s="174"/>
      <c r="V23" s="70"/>
      <c r="W23" s="108"/>
    </row>
    <row r="24" spans="1:23">
      <c r="A24" s="105"/>
      <c r="B24" s="69"/>
      <c r="C24" s="71"/>
      <c r="D24" s="130"/>
      <c r="E24" s="130"/>
      <c r="F24" s="230" t="s">
        <v>17</v>
      </c>
      <c r="G24" s="230"/>
      <c r="H24" s="71"/>
      <c r="I24" s="71"/>
      <c r="J24" s="71"/>
      <c r="K24" s="70"/>
      <c r="L24" s="99"/>
      <c r="P24" s="69"/>
      <c r="Q24" s="152"/>
      <c r="R24" s="135"/>
      <c r="S24" s="174"/>
      <c r="T24" s="71"/>
      <c r="U24" s="174"/>
      <c r="V24" s="70"/>
      <c r="W24" s="108"/>
    </row>
    <row r="25" spans="1:23">
      <c r="A25" s="105"/>
      <c r="B25" s="69"/>
      <c r="C25" s="71"/>
      <c r="D25" s="130"/>
      <c r="E25" s="73" t="s">
        <v>18</v>
      </c>
      <c r="F25" s="162" t="s">
        <v>19</v>
      </c>
      <c r="G25" s="162"/>
      <c r="H25" s="162"/>
      <c r="I25" s="162"/>
      <c r="J25" s="162"/>
      <c r="K25" s="70"/>
      <c r="L25" s="99"/>
      <c r="P25" s="69"/>
      <c r="Q25" s="152"/>
      <c r="R25" s="135"/>
      <c r="S25" s="71"/>
      <c r="T25" s="71"/>
      <c r="U25" s="174"/>
      <c r="V25" s="70"/>
      <c r="W25" s="108"/>
    </row>
    <row r="26" spans="1:23">
      <c r="A26" s="105"/>
      <c r="B26" s="69"/>
      <c r="C26" s="71"/>
      <c r="D26" s="130"/>
      <c r="E26" s="73" t="s">
        <v>20</v>
      </c>
      <c r="F26" s="162" t="s">
        <v>21</v>
      </c>
      <c r="G26" s="162"/>
      <c r="H26" s="162"/>
      <c r="I26" s="162"/>
      <c r="J26" s="162"/>
      <c r="K26" s="70"/>
      <c r="L26" s="99"/>
      <c r="P26" s="69"/>
      <c r="Q26" s="152"/>
      <c r="R26" s="135"/>
      <c r="S26" s="174" t="str">
        <f>IF(F22="","",IF(F22&lt;=3,HYPERLINK(Links!D4,Links!C4),""))</f>
        <v/>
      </c>
      <c r="T26" s="71"/>
      <c r="U26" s="71"/>
      <c r="V26" s="70"/>
      <c r="W26" s="108"/>
    </row>
    <row r="27" spans="1:23">
      <c r="A27" s="105"/>
      <c r="B27" s="69"/>
      <c r="C27" s="71"/>
      <c r="D27" s="130"/>
      <c r="E27" s="73"/>
      <c r="F27" s="162"/>
      <c r="G27" s="162"/>
      <c r="H27" s="162"/>
      <c r="I27" s="162"/>
      <c r="J27" s="162"/>
      <c r="K27" s="70"/>
      <c r="L27" s="99"/>
      <c r="P27" s="69"/>
      <c r="Q27" s="152"/>
      <c r="R27" s="135"/>
      <c r="S27" s="174"/>
      <c r="T27" s="71"/>
      <c r="U27" s="71"/>
      <c r="V27" s="70"/>
      <c r="W27" s="108"/>
    </row>
    <row r="28" spans="1:23">
      <c r="A28" s="105"/>
      <c r="B28" s="69"/>
      <c r="C28" s="71"/>
      <c r="D28" s="130"/>
      <c r="E28" s="73" t="s">
        <v>22</v>
      </c>
      <c r="F28" s="162" t="s">
        <v>23</v>
      </c>
      <c r="G28" s="162"/>
      <c r="H28" s="162"/>
      <c r="I28" s="162"/>
      <c r="J28" s="162"/>
      <c r="K28" s="70"/>
      <c r="L28" s="99"/>
      <c r="P28" s="69"/>
      <c r="Q28" s="152"/>
      <c r="R28" s="135"/>
      <c r="S28" s="174"/>
      <c r="T28" s="71"/>
      <c r="U28" s="71"/>
      <c r="V28" s="70"/>
      <c r="W28" s="108"/>
    </row>
    <row r="29" spans="1:23">
      <c r="A29" s="105"/>
      <c r="B29" s="69"/>
      <c r="C29" s="71"/>
      <c r="D29" s="164"/>
      <c r="E29" s="164"/>
      <c r="F29" s="164"/>
      <c r="G29" s="164"/>
      <c r="H29" s="164"/>
      <c r="I29" s="164"/>
      <c r="J29" s="164"/>
      <c r="K29" s="70"/>
      <c r="L29" s="99"/>
      <c r="P29" s="69"/>
      <c r="Q29" s="152"/>
      <c r="R29" s="71"/>
      <c r="S29" s="174"/>
      <c r="T29" s="71"/>
      <c r="U29" s="71"/>
      <c r="V29" s="70"/>
      <c r="W29" s="108"/>
    </row>
    <row r="30" spans="1:23">
      <c r="A30" s="105"/>
      <c r="B30" s="69"/>
      <c r="C30" s="71"/>
      <c r="D30" s="139"/>
      <c r="E30" s="139"/>
      <c r="F30" s="139"/>
      <c r="G30" s="139"/>
      <c r="H30" s="139"/>
      <c r="I30" s="139"/>
      <c r="J30" s="139"/>
      <c r="K30" s="70"/>
      <c r="L30" s="99"/>
      <c r="P30" s="69"/>
      <c r="Q30" s="88"/>
      <c r="R30" s="71"/>
      <c r="S30" s="136"/>
      <c r="T30" s="71"/>
      <c r="U30" s="71"/>
      <c r="V30" s="70"/>
      <c r="W30" s="108"/>
    </row>
    <row r="31" spans="1:23" ht="15" customHeight="1">
      <c r="A31" s="105"/>
      <c r="B31" s="69"/>
      <c r="C31" s="129" t="s">
        <v>24</v>
      </c>
      <c r="D31" s="169" t="s">
        <v>25</v>
      </c>
      <c r="E31" s="169"/>
      <c r="F31" s="169"/>
      <c r="G31" s="169"/>
      <c r="H31" s="169"/>
      <c r="I31" s="169"/>
      <c r="J31" s="169"/>
      <c r="K31" s="70"/>
      <c r="L31" s="99"/>
      <c r="P31" s="69"/>
      <c r="Q31" s="87" t="s">
        <v>26</v>
      </c>
      <c r="R31" s="71"/>
      <c r="S31" s="71"/>
      <c r="T31" s="71"/>
      <c r="U31" s="71"/>
      <c r="V31" s="70"/>
      <c r="W31" s="108"/>
    </row>
    <row r="32" spans="1:23" ht="15" customHeight="1">
      <c r="A32" s="105"/>
      <c r="B32" s="69"/>
      <c r="C32" s="129"/>
      <c r="D32" s="169"/>
      <c r="E32" s="169"/>
      <c r="F32" s="169"/>
      <c r="G32" s="169"/>
      <c r="H32" s="169"/>
      <c r="I32" s="169"/>
      <c r="J32" s="169"/>
      <c r="K32" s="70"/>
      <c r="L32" s="99"/>
      <c r="P32" s="69"/>
      <c r="Q32" s="71"/>
      <c r="R32" s="71"/>
      <c r="S32" s="71"/>
      <c r="T32" s="71"/>
      <c r="U32" s="71"/>
      <c r="V32" s="70"/>
      <c r="W32" s="108"/>
    </row>
    <row r="33" spans="1:23" ht="15" customHeight="1">
      <c r="A33" s="105"/>
      <c r="B33" s="69"/>
      <c r="C33" s="71"/>
      <c r="D33" s="140"/>
      <c r="E33" s="140"/>
      <c r="F33" s="140"/>
      <c r="G33" s="140"/>
      <c r="H33" s="140"/>
      <c r="I33" s="140"/>
      <c r="J33" s="140"/>
      <c r="K33" s="70"/>
      <c r="L33" s="99"/>
      <c r="P33" s="69"/>
      <c r="Q33" s="140" t="str">
        <f>IF(D44="","",Output!C3)</f>
        <v/>
      </c>
      <c r="R33" s="71"/>
      <c r="S33" s="71"/>
      <c r="T33" s="71"/>
      <c r="U33" s="71"/>
      <c r="V33" s="70"/>
      <c r="W33" s="108"/>
    </row>
    <row r="34" spans="1:23" ht="15" customHeight="1">
      <c r="A34" s="105"/>
      <c r="B34" s="69"/>
      <c r="C34" s="137"/>
      <c r="D34" s="162" t="s">
        <v>27</v>
      </c>
      <c r="E34" s="162"/>
      <c r="F34" s="162"/>
      <c r="G34" s="162"/>
      <c r="H34" s="162"/>
      <c r="I34" s="162"/>
      <c r="J34" s="162"/>
      <c r="K34" s="70"/>
      <c r="L34" s="99"/>
      <c r="P34" s="69"/>
      <c r="Q34" s="205" t="str">
        <f>IF(D44="","",D44)</f>
        <v/>
      </c>
      <c r="R34" s="205"/>
      <c r="S34" s="205"/>
      <c r="T34" s="205"/>
      <c r="U34" s="205"/>
      <c r="V34" s="70"/>
      <c r="W34" s="108"/>
    </row>
    <row r="35" spans="1:23" ht="15" customHeight="1">
      <c r="A35" s="105"/>
      <c r="B35" s="69"/>
      <c r="C35" s="139"/>
      <c r="D35" s="164" t="s">
        <v>28</v>
      </c>
      <c r="E35" s="164"/>
      <c r="F35" s="164"/>
      <c r="G35" s="164"/>
      <c r="H35" s="164"/>
      <c r="I35" s="164"/>
      <c r="J35" s="164"/>
      <c r="K35" s="70"/>
      <c r="L35" s="99"/>
      <c r="P35" s="69"/>
      <c r="Q35" s="205"/>
      <c r="R35" s="205"/>
      <c r="S35" s="205"/>
      <c r="T35" s="205"/>
      <c r="U35" s="205"/>
      <c r="V35" s="70"/>
      <c r="W35" s="108"/>
    </row>
    <row r="36" spans="1:23" ht="15" customHeight="1">
      <c r="A36" s="105"/>
      <c r="B36" s="69"/>
      <c r="C36" s="139"/>
      <c r="D36" s="164" t="s">
        <v>29</v>
      </c>
      <c r="E36" s="164"/>
      <c r="F36" s="164"/>
      <c r="G36" s="164"/>
      <c r="H36" s="164"/>
      <c r="I36" s="164"/>
      <c r="J36" s="164"/>
      <c r="K36" s="70"/>
      <c r="L36" s="99"/>
      <c r="P36" s="69"/>
      <c r="Q36" s="205"/>
      <c r="R36" s="205"/>
      <c r="S36" s="205"/>
      <c r="T36" s="205"/>
      <c r="U36" s="205"/>
      <c r="V36" s="70"/>
      <c r="W36" s="108"/>
    </row>
    <row r="37" spans="1:23" ht="15" customHeight="1">
      <c r="A37" s="105"/>
      <c r="B37" s="69"/>
      <c r="C37" s="76"/>
      <c r="D37" s="164" t="s">
        <v>30</v>
      </c>
      <c r="E37" s="164"/>
      <c r="F37" s="164"/>
      <c r="G37" s="164"/>
      <c r="H37" s="164"/>
      <c r="I37" s="164"/>
      <c r="J37" s="164"/>
      <c r="K37" s="70"/>
      <c r="L37" s="99"/>
      <c r="P37" s="69"/>
      <c r="Q37" s="152" t="str">
        <f>IF(D44="","",Output!C4)</f>
        <v/>
      </c>
      <c r="R37" s="140"/>
      <c r="S37" s="140"/>
      <c r="T37" s="140"/>
      <c r="U37" s="140"/>
      <c r="V37" s="70"/>
      <c r="W37" s="108"/>
    </row>
    <row r="38" spans="1:23" ht="15" customHeight="1">
      <c r="A38" s="105"/>
      <c r="B38" s="69"/>
      <c r="C38" s="76"/>
      <c r="D38" s="164" t="s">
        <v>31</v>
      </c>
      <c r="E38" s="164"/>
      <c r="F38" s="164"/>
      <c r="G38" s="164"/>
      <c r="H38" s="164"/>
      <c r="I38" s="164"/>
      <c r="J38" s="164"/>
      <c r="K38" s="70"/>
      <c r="L38" s="99"/>
      <c r="P38" s="69"/>
      <c r="Q38" s="152"/>
      <c r="R38" s="140"/>
      <c r="S38" s="140"/>
      <c r="T38" s="140"/>
      <c r="U38" s="140"/>
      <c r="V38" s="70"/>
      <c r="W38" s="108"/>
    </row>
    <row r="39" spans="1:23" ht="15" customHeight="1">
      <c r="A39" s="105"/>
      <c r="B39" s="69"/>
      <c r="C39" s="76"/>
      <c r="D39" s="164" t="s">
        <v>32</v>
      </c>
      <c r="E39" s="164"/>
      <c r="F39" s="164"/>
      <c r="G39" s="164"/>
      <c r="H39" s="164"/>
      <c r="I39" s="164"/>
      <c r="J39" s="164"/>
      <c r="K39" s="70"/>
      <c r="L39" s="99"/>
      <c r="P39" s="69"/>
      <c r="Q39" s="140"/>
      <c r="R39" s="140"/>
      <c r="S39" s="140"/>
      <c r="T39" s="140"/>
      <c r="U39" s="140"/>
      <c r="V39" s="70"/>
      <c r="W39" s="108"/>
    </row>
    <row r="40" spans="1:23" ht="15" customHeight="1">
      <c r="A40" s="105"/>
      <c r="B40" s="69"/>
      <c r="C40" s="76"/>
      <c r="D40" s="164" t="s">
        <v>33</v>
      </c>
      <c r="E40" s="164"/>
      <c r="F40" s="164"/>
      <c r="G40" s="164"/>
      <c r="H40" s="164"/>
      <c r="I40" s="164"/>
      <c r="J40" s="164"/>
      <c r="K40" s="70"/>
      <c r="L40" s="99"/>
      <c r="P40" s="69"/>
      <c r="Q40" s="140"/>
      <c r="R40" s="140"/>
      <c r="S40" s="140"/>
      <c r="T40" s="140"/>
      <c r="U40" s="140"/>
      <c r="V40" s="70"/>
      <c r="W40" s="108"/>
    </row>
    <row r="41" spans="1:23" ht="15" customHeight="1">
      <c r="A41" s="105"/>
      <c r="B41" s="69"/>
      <c r="C41" s="139"/>
      <c r="D41" s="164" t="s">
        <v>34</v>
      </c>
      <c r="E41" s="164"/>
      <c r="F41" s="164"/>
      <c r="G41" s="164"/>
      <c r="H41" s="164"/>
      <c r="I41" s="164"/>
      <c r="J41" s="164"/>
      <c r="K41" s="70"/>
      <c r="L41" s="99"/>
      <c r="P41" s="69"/>
      <c r="Q41" s="140"/>
      <c r="R41" s="140"/>
      <c r="S41" s="140"/>
      <c r="T41" s="140"/>
      <c r="U41" s="140"/>
      <c r="V41" s="70"/>
      <c r="W41" s="108"/>
    </row>
    <row r="42" spans="1:23" ht="15" customHeight="1">
      <c r="A42" s="105"/>
      <c r="B42" s="69"/>
      <c r="C42" s="139"/>
      <c r="D42" s="164" t="s">
        <v>35</v>
      </c>
      <c r="E42" s="164"/>
      <c r="F42" s="164"/>
      <c r="G42" s="164"/>
      <c r="H42" s="164"/>
      <c r="I42" s="164"/>
      <c r="J42" s="164"/>
      <c r="K42" s="70"/>
      <c r="L42" s="99"/>
      <c r="P42" s="69"/>
      <c r="Q42" s="140"/>
      <c r="R42" s="140"/>
      <c r="S42" s="140"/>
      <c r="T42" s="140"/>
      <c r="U42" s="140"/>
      <c r="V42" s="70"/>
      <c r="W42" s="108"/>
    </row>
    <row r="43" spans="1:23" ht="15" customHeight="1">
      <c r="A43" s="105"/>
      <c r="B43" s="69"/>
      <c r="C43" s="71"/>
      <c r="D43" s="140"/>
      <c r="E43" s="140"/>
      <c r="F43" s="140"/>
      <c r="G43" s="140"/>
      <c r="H43" s="140"/>
      <c r="I43" s="140"/>
      <c r="J43" s="140"/>
      <c r="K43" s="70"/>
      <c r="L43" s="99"/>
      <c r="P43" s="69"/>
      <c r="Q43" s="71"/>
      <c r="R43" s="71"/>
      <c r="S43" s="71"/>
      <c r="T43" s="71"/>
      <c r="U43" s="71"/>
      <c r="V43" s="70"/>
      <c r="W43" s="108"/>
    </row>
    <row r="44" spans="1:23" ht="15.75" customHeight="1">
      <c r="A44" s="105"/>
      <c r="B44" s="69"/>
      <c r="C44" s="71"/>
      <c r="D44" s="206"/>
      <c r="E44" s="207"/>
      <c r="F44" s="207"/>
      <c r="G44" s="207"/>
      <c r="H44" s="207"/>
      <c r="I44" s="207"/>
      <c r="J44" s="208"/>
      <c r="K44" s="70"/>
      <c r="L44" s="99"/>
      <c r="P44" s="69"/>
      <c r="Q44" s="71"/>
      <c r="R44" s="140"/>
      <c r="S44" s="140"/>
      <c r="T44" s="140"/>
      <c r="U44" s="140"/>
      <c r="V44" s="70"/>
      <c r="W44" s="108"/>
    </row>
    <row r="45" spans="1:23">
      <c r="A45" s="105"/>
      <c r="B45" s="69"/>
      <c r="C45" s="71"/>
      <c r="D45" s="209"/>
      <c r="E45" s="210"/>
      <c r="F45" s="210"/>
      <c r="G45" s="210"/>
      <c r="H45" s="210"/>
      <c r="I45" s="210"/>
      <c r="J45" s="211"/>
      <c r="K45" s="70"/>
      <c r="L45" s="99"/>
      <c r="P45" s="69"/>
      <c r="Q45" s="71"/>
      <c r="R45" s="140"/>
      <c r="S45" s="140"/>
      <c r="T45" s="140"/>
      <c r="U45" s="140"/>
      <c r="V45" s="70"/>
      <c r="W45" s="108"/>
    </row>
    <row r="46" spans="1:23">
      <c r="A46" s="105"/>
      <c r="B46" s="69"/>
      <c r="C46" s="71"/>
      <c r="D46" s="209"/>
      <c r="E46" s="210"/>
      <c r="F46" s="210"/>
      <c r="G46" s="210"/>
      <c r="H46" s="210"/>
      <c r="I46" s="210"/>
      <c r="J46" s="211"/>
      <c r="K46" s="70"/>
      <c r="L46" s="99"/>
      <c r="P46" s="69"/>
      <c r="Q46" s="71"/>
      <c r="R46" s="140"/>
      <c r="S46" s="140"/>
      <c r="T46" s="140"/>
      <c r="U46" s="140"/>
      <c r="V46" s="70"/>
      <c r="W46" s="108"/>
    </row>
    <row r="47" spans="1:23">
      <c r="A47" s="105"/>
      <c r="B47" s="69"/>
      <c r="C47" s="71"/>
      <c r="D47" s="209"/>
      <c r="E47" s="210"/>
      <c r="F47" s="210"/>
      <c r="G47" s="210"/>
      <c r="H47" s="210"/>
      <c r="I47" s="210"/>
      <c r="J47" s="211"/>
      <c r="K47" s="70"/>
      <c r="L47" s="99"/>
      <c r="P47" s="69"/>
      <c r="Q47" s="140"/>
      <c r="R47" s="140"/>
      <c r="S47" s="140"/>
      <c r="T47" s="140"/>
      <c r="U47" s="140"/>
      <c r="V47" s="70"/>
      <c r="W47" s="108"/>
    </row>
    <row r="48" spans="1:23">
      <c r="A48" s="105"/>
      <c r="B48" s="69"/>
      <c r="C48" s="71"/>
      <c r="D48" s="209"/>
      <c r="E48" s="210"/>
      <c r="F48" s="210"/>
      <c r="G48" s="210"/>
      <c r="H48" s="210"/>
      <c r="I48" s="210"/>
      <c r="J48" s="211"/>
      <c r="K48" s="70"/>
      <c r="L48" s="99"/>
      <c r="P48" s="69"/>
      <c r="Q48" s="140"/>
      <c r="R48" s="140"/>
      <c r="S48" s="140"/>
      <c r="T48" s="140"/>
      <c r="U48" s="140"/>
      <c r="V48" s="70"/>
      <c r="W48" s="108"/>
    </row>
    <row r="49" spans="1:23">
      <c r="A49" s="105"/>
      <c r="B49" s="69"/>
      <c r="C49" s="71"/>
      <c r="D49" s="209"/>
      <c r="E49" s="210"/>
      <c r="F49" s="210"/>
      <c r="G49" s="210"/>
      <c r="H49" s="210"/>
      <c r="I49" s="210"/>
      <c r="J49" s="211"/>
      <c r="K49" s="70"/>
      <c r="L49" s="99"/>
      <c r="P49" s="69"/>
      <c r="Q49" s="140"/>
      <c r="R49" s="140"/>
      <c r="S49" s="140"/>
      <c r="T49" s="140"/>
      <c r="U49" s="140"/>
      <c r="V49" s="70"/>
      <c r="W49" s="108"/>
    </row>
    <row r="50" spans="1:23">
      <c r="A50" s="105"/>
      <c r="B50" s="69"/>
      <c r="C50" s="71"/>
      <c r="D50" s="212"/>
      <c r="E50" s="213"/>
      <c r="F50" s="213"/>
      <c r="G50" s="213"/>
      <c r="H50" s="213"/>
      <c r="I50" s="213"/>
      <c r="J50" s="214"/>
      <c r="K50" s="70"/>
      <c r="L50" s="99"/>
      <c r="P50" s="69"/>
      <c r="Q50" s="140"/>
      <c r="R50" s="140"/>
      <c r="S50" s="140"/>
      <c r="T50" s="140"/>
      <c r="U50" s="140"/>
      <c r="V50" s="70"/>
      <c r="W50" s="108"/>
    </row>
    <row r="51" spans="1:23">
      <c r="A51" s="105"/>
      <c r="B51" s="69"/>
      <c r="C51" s="71"/>
      <c r="D51" s="71"/>
      <c r="E51" s="71"/>
      <c r="F51" s="71"/>
      <c r="G51" s="71"/>
      <c r="H51" s="71"/>
      <c r="I51" s="71"/>
      <c r="J51" s="71"/>
      <c r="K51" s="70"/>
      <c r="L51" s="99"/>
      <c r="P51" s="69"/>
      <c r="Q51" s="71"/>
      <c r="R51" s="71"/>
      <c r="S51" s="71"/>
      <c r="T51" s="71"/>
      <c r="U51" s="71"/>
      <c r="V51" s="70"/>
      <c r="W51" s="108"/>
    </row>
    <row r="52" spans="1:23" ht="16.5">
      <c r="A52" s="105"/>
      <c r="B52" s="69"/>
      <c r="C52" s="129" t="s">
        <v>36</v>
      </c>
      <c r="D52" s="170" t="s">
        <v>37</v>
      </c>
      <c r="E52" s="170"/>
      <c r="F52" s="170"/>
      <c r="G52" s="170"/>
      <c r="H52" s="170"/>
      <c r="I52" s="170"/>
      <c r="J52" s="170"/>
      <c r="K52" s="70"/>
      <c r="L52" s="99"/>
      <c r="P52" s="69"/>
      <c r="Q52" s="87" t="s">
        <v>38</v>
      </c>
      <c r="R52" s="71"/>
      <c r="S52" s="71"/>
      <c r="T52" s="71"/>
      <c r="U52" s="71"/>
      <c r="V52" s="70"/>
      <c r="W52" s="108"/>
    </row>
    <row r="53" spans="1:23" ht="15.75" customHeight="1">
      <c r="A53" s="105"/>
      <c r="B53" s="69"/>
      <c r="C53" s="71"/>
      <c r="D53" s="71"/>
      <c r="E53" s="71"/>
      <c r="F53" s="71"/>
      <c r="G53" s="71"/>
      <c r="H53" s="71"/>
      <c r="I53" s="71"/>
      <c r="J53" s="71"/>
      <c r="K53" s="70"/>
      <c r="L53" s="99"/>
      <c r="P53" s="69"/>
      <c r="Q53" s="140"/>
      <c r="R53" s="71"/>
      <c r="S53" s="71"/>
      <c r="T53" s="71"/>
      <c r="U53" s="71"/>
      <c r="V53" s="70"/>
      <c r="W53" s="108"/>
    </row>
    <row r="54" spans="1:23" ht="15.75" customHeight="1">
      <c r="A54" s="105"/>
      <c r="B54" s="69"/>
      <c r="C54" s="71"/>
      <c r="D54" s="71"/>
      <c r="E54" s="74" t="s">
        <v>39</v>
      </c>
      <c r="F54" s="159"/>
      <c r="G54" s="160"/>
      <c r="H54" s="160"/>
      <c r="I54" s="160"/>
      <c r="J54" s="161"/>
      <c r="K54" s="70"/>
      <c r="L54" s="99"/>
      <c r="P54" s="69"/>
      <c r="Q54" s="152" t="str">
        <f>IF(F54="","",IF(F54="Other",CONCATENATE(Output!C5,IF(D57="","other types of planning",D57),Output!C6),CONCATENATE(Output!C5,F54,Output!C6)))</f>
        <v/>
      </c>
      <c r="R54" s="71"/>
      <c r="S54" s="71"/>
      <c r="T54" s="71"/>
      <c r="U54" s="71"/>
      <c r="V54" s="70"/>
      <c r="W54" s="108"/>
    </row>
    <row r="55" spans="1:23">
      <c r="A55" s="105"/>
      <c r="B55" s="69"/>
      <c r="C55" s="71"/>
      <c r="D55" s="71"/>
      <c r="E55" s="71"/>
      <c r="F55" s="71"/>
      <c r="G55" s="71"/>
      <c r="H55" s="71"/>
      <c r="I55" s="71"/>
      <c r="J55" s="71"/>
      <c r="K55" s="70"/>
      <c r="L55" s="99"/>
      <c r="P55" s="69"/>
      <c r="Q55" s="152"/>
      <c r="R55" s="71"/>
      <c r="S55" s="71"/>
      <c r="T55" s="71"/>
      <c r="U55" s="71"/>
      <c r="V55" s="70"/>
      <c r="W55" s="108"/>
    </row>
    <row r="56" spans="1:23">
      <c r="A56" s="105"/>
      <c r="B56" s="69"/>
      <c r="C56" s="71"/>
      <c r="D56" s="134" t="str">
        <f>IF(F54="Other","Other Planning (Explain in a few words):","")</f>
        <v/>
      </c>
      <c r="E56" s="134"/>
      <c r="F56" s="71"/>
      <c r="G56" s="71"/>
      <c r="H56" s="71"/>
      <c r="I56" s="71"/>
      <c r="J56" s="71"/>
      <c r="K56" s="70"/>
      <c r="L56" s="99"/>
      <c r="P56" s="69"/>
      <c r="Q56" s="152"/>
      <c r="R56" s="71"/>
      <c r="S56" s="71"/>
      <c r="T56" s="71"/>
      <c r="U56" s="71"/>
      <c r="V56" s="70"/>
      <c r="W56" s="108"/>
    </row>
    <row r="57" spans="1:23">
      <c r="A57" s="105"/>
      <c r="B57" s="69"/>
      <c r="C57" s="71"/>
      <c r="D57" s="167"/>
      <c r="E57" s="167"/>
      <c r="F57" s="167"/>
      <c r="G57" s="167"/>
      <c r="H57" s="167"/>
      <c r="I57" s="167"/>
      <c r="J57" s="167"/>
      <c r="K57" s="70"/>
      <c r="L57" s="99"/>
      <c r="P57" s="69"/>
      <c r="Q57" s="152"/>
      <c r="R57" s="71"/>
      <c r="S57" s="71"/>
      <c r="T57" s="71"/>
      <c r="U57" s="71"/>
      <c r="V57" s="70"/>
      <c r="W57" s="108"/>
    </row>
    <row r="58" spans="1:23">
      <c r="A58" s="105"/>
      <c r="B58" s="69"/>
      <c r="C58" s="71"/>
      <c r="D58" s="167"/>
      <c r="E58" s="167"/>
      <c r="F58" s="167"/>
      <c r="G58" s="167"/>
      <c r="H58" s="167"/>
      <c r="I58" s="167"/>
      <c r="J58" s="167"/>
      <c r="K58" s="70"/>
      <c r="L58" s="99"/>
      <c r="P58" s="69"/>
      <c r="Q58" s="152"/>
      <c r="R58" s="71"/>
      <c r="S58" s="71"/>
      <c r="T58" s="71"/>
      <c r="U58" s="71"/>
      <c r="V58" s="70"/>
      <c r="W58" s="108"/>
    </row>
    <row r="59" spans="1:23">
      <c r="A59" s="105"/>
      <c r="B59" s="69"/>
      <c r="C59" s="71"/>
      <c r="D59" s="71"/>
      <c r="E59" s="71"/>
      <c r="F59" s="71"/>
      <c r="G59" s="71"/>
      <c r="H59" s="71"/>
      <c r="I59" s="71"/>
      <c r="J59" s="71"/>
      <c r="K59" s="70"/>
      <c r="L59" s="99"/>
      <c r="P59" s="69"/>
      <c r="Q59" s="71"/>
      <c r="R59" s="71"/>
      <c r="S59" s="71"/>
      <c r="T59" s="71"/>
      <c r="U59" s="71"/>
      <c r="V59" s="70"/>
      <c r="W59" s="108"/>
    </row>
    <row r="60" spans="1:23" ht="16.5">
      <c r="A60" s="105"/>
      <c r="B60" s="69"/>
      <c r="C60" s="129" t="s">
        <v>40</v>
      </c>
      <c r="D60" s="157" t="s">
        <v>41</v>
      </c>
      <c r="E60" s="157"/>
      <c r="F60" s="157"/>
      <c r="G60" s="157"/>
      <c r="H60" s="157"/>
      <c r="I60" s="157"/>
      <c r="J60" s="157"/>
      <c r="K60" s="70"/>
      <c r="L60" s="99"/>
      <c r="P60" s="69"/>
      <c r="Q60" s="87" t="s">
        <v>42</v>
      </c>
      <c r="R60" s="71"/>
      <c r="S60" s="71"/>
      <c r="T60" s="71"/>
      <c r="U60" s="71"/>
      <c r="V60" s="70"/>
      <c r="W60" s="108"/>
    </row>
    <row r="61" spans="1:23">
      <c r="A61" s="105"/>
      <c r="B61" s="69"/>
      <c r="C61" s="71"/>
      <c r="D61" s="135"/>
      <c r="E61" s="135"/>
      <c r="F61" s="135"/>
      <c r="G61" s="135"/>
      <c r="H61" s="135"/>
      <c r="I61" s="135"/>
      <c r="J61" s="135"/>
      <c r="K61" s="70"/>
      <c r="L61" s="99"/>
      <c r="P61" s="69"/>
      <c r="Q61" s="71"/>
      <c r="R61" s="71"/>
      <c r="S61" s="78"/>
      <c r="T61" s="71"/>
      <c r="U61" s="71"/>
      <c r="V61" s="70"/>
      <c r="W61" s="108"/>
    </row>
    <row r="62" spans="1:23" ht="15.75" customHeight="1">
      <c r="A62" s="105"/>
      <c r="B62" s="69"/>
      <c r="C62" s="71"/>
      <c r="D62" s="71"/>
      <c r="E62" s="74" t="s">
        <v>39</v>
      </c>
      <c r="F62" s="165"/>
      <c r="G62" s="166"/>
      <c r="H62" s="77"/>
      <c r="I62" s="77"/>
      <c r="J62" s="77"/>
      <c r="K62" s="70"/>
      <c r="L62" s="99"/>
      <c r="P62" s="69"/>
      <c r="Q62" s="152" t="str">
        <f>IF(F62="","",IF(F62="A Lot",Output!C8,Output!C7))</f>
        <v/>
      </c>
      <c r="R62" s="140"/>
      <c r="S62" s="78"/>
      <c r="T62" s="140"/>
      <c r="U62" s="140"/>
      <c r="V62" s="70"/>
      <c r="W62" s="108"/>
    </row>
    <row r="63" spans="1:23">
      <c r="A63" s="105"/>
      <c r="B63" s="69"/>
      <c r="C63" s="71"/>
      <c r="D63" s="71"/>
      <c r="E63" s="71"/>
      <c r="F63" s="71"/>
      <c r="G63" s="71"/>
      <c r="H63" s="71"/>
      <c r="I63" s="71"/>
      <c r="J63" s="71"/>
      <c r="K63" s="70"/>
      <c r="L63" s="99"/>
      <c r="P63" s="69"/>
      <c r="Q63" s="152"/>
      <c r="R63" s="140"/>
      <c r="S63" s="140"/>
      <c r="T63" s="140"/>
      <c r="U63" s="140"/>
      <c r="V63" s="70"/>
      <c r="W63" s="108"/>
    </row>
    <row r="64" spans="1:23">
      <c r="A64" s="105"/>
      <c r="B64" s="69"/>
      <c r="C64" s="71"/>
      <c r="D64" s="71"/>
      <c r="E64" s="71"/>
      <c r="F64" s="71"/>
      <c r="G64" s="71"/>
      <c r="H64" s="71"/>
      <c r="I64" s="71"/>
      <c r="J64" s="71"/>
      <c r="K64" s="70"/>
      <c r="L64" s="99"/>
      <c r="P64" s="69"/>
      <c r="Q64" s="152"/>
      <c r="R64" s="140"/>
      <c r="S64" s="140"/>
      <c r="T64" s="140"/>
      <c r="U64" s="140"/>
      <c r="V64" s="70"/>
      <c r="W64" s="108"/>
    </row>
    <row r="65" spans="1:23">
      <c r="A65" s="105"/>
      <c r="B65" s="69"/>
      <c r="C65" s="71"/>
      <c r="D65" s="71"/>
      <c r="E65" s="71"/>
      <c r="F65" s="71"/>
      <c r="G65" s="71"/>
      <c r="H65" s="71"/>
      <c r="I65" s="71"/>
      <c r="J65" s="71"/>
      <c r="K65" s="70"/>
      <c r="L65" s="99"/>
      <c r="P65" s="69"/>
      <c r="Q65" s="140"/>
      <c r="R65" s="140"/>
      <c r="S65" s="140"/>
      <c r="T65" s="140"/>
      <c r="U65" s="140"/>
      <c r="V65" s="70"/>
      <c r="W65" s="108"/>
    </row>
    <row r="66" spans="1:23" ht="15" customHeight="1">
      <c r="A66" s="105"/>
      <c r="B66" s="69"/>
      <c r="C66" s="129" t="s">
        <v>43</v>
      </c>
      <c r="D66" s="157" t="s">
        <v>44</v>
      </c>
      <c r="E66" s="157"/>
      <c r="F66" s="157"/>
      <c r="G66" s="157"/>
      <c r="H66" s="157"/>
      <c r="I66" s="157"/>
      <c r="J66" s="157"/>
      <c r="K66" s="70"/>
      <c r="L66" s="99"/>
      <c r="P66" s="69"/>
      <c r="Q66" s="87" t="s">
        <v>45</v>
      </c>
      <c r="R66" s="71"/>
      <c r="S66" s="89"/>
      <c r="T66" s="71"/>
      <c r="U66" s="89"/>
      <c r="V66" s="70"/>
      <c r="W66" s="108"/>
    </row>
    <row r="67" spans="1:23" ht="15.75" customHeight="1">
      <c r="A67" s="105"/>
      <c r="B67" s="69"/>
      <c r="C67" s="71"/>
      <c r="D67" s="135"/>
      <c r="E67" s="135"/>
      <c r="F67" s="135"/>
      <c r="G67" s="135"/>
      <c r="H67" s="135"/>
      <c r="I67" s="135"/>
      <c r="J67" s="135"/>
      <c r="K67" s="70"/>
      <c r="L67" s="99"/>
      <c r="P67" s="69"/>
      <c r="Q67" s="71"/>
      <c r="R67" s="71"/>
      <c r="S67" s="174" t="str">
        <f>IF(F68="","",IF(OR(F68="No",F68="Not Sure"),HYPERLINK(Links!D5,Links!C5),IF(F68="Yes",HYPERLINK(Links!D7,Links!C7),"")))</f>
        <v/>
      </c>
      <c r="T67" s="71"/>
      <c r="U67" s="174" t="str">
        <f>IF(F68="","",IF(OR(F68="No",F68="Not sure"),HYPERLINK(Links!D6,Links!C6),""))</f>
        <v/>
      </c>
      <c r="V67" s="70"/>
      <c r="W67" s="108"/>
    </row>
    <row r="68" spans="1:23" ht="16.5" customHeight="1">
      <c r="A68" s="105"/>
      <c r="B68" s="69"/>
      <c r="C68" s="71"/>
      <c r="D68" s="139"/>
      <c r="E68" s="74" t="s">
        <v>39</v>
      </c>
      <c r="F68" s="114"/>
      <c r="G68" s="78"/>
      <c r="H68" s="78"/>
      <c r="I68" s="78"/>
      <c r="J68" s="78"/>
      <c r="K68" s="70"/>
      <c r="L68" s="99"/>
      <c r="P68" s="69"/>
      <c r="Q68" s="152" t="str">
        <f>IF(F68="","",IF(F68="Yes",Output!C10,Output!C9))</f>
        <v/>
      </c>
      <c r="R68" s="140"/>
      <c r="S68" s="174"/>
      <c r="T68" s="71"/>
      <c r="U68" s="174"/>
      <c r="V68" s="70"/>
      <c r="W68" s="108"/>
    </row>
    <row r="69" spans="1:23">
      <c r="A69" s="105"/>
      <c r="B69" s="69"/>
      <c r="C69" s="71"/>
      <c r="D69" s="139"/>
      <c r="E69" s="139"/>
      <c r="F69" s="78"/>
      <c r="G69" s="78"/>
      <c r="H69" s="78"/>
      <c r="I69" s="78"/>
      <c r="J69" s="78"/>
      <c r="K69" s="70"/>
      <c r="L69" s="99"/>
      <c r="P69" s="69"/>
      <c r="Q69" s="152"/>
      <c r="R69" s="140"/>
      <c r="S69" s="174"/>
      <c r="T69" s="71"/>
      <c r="U69" s="174"/>
      <c r="V69" s="70"/>
      <c r="W69" s="108"/>
    </row>
    <row r="70" spans="1:23" ht="15.75" customHeight="1">
      <c r="A70" s="105"/>
      <c r="B70" s="69"/>
      <c r="C70" s="71"/>
      <c r="D70" s="139"/>
      <c r="E70" s="139"/>
      <c r="F70" s="78"/>
      <c r="G70" s="78"/>
      <c r="H70" s="78"/>
      <c r="I70" s="78"/>
      <c r="J70" s="78"/>
      <c r="K70" s="70"/>
      <c r="L70" s="99"/>
      <c r="P70" s="69"/>
      <c r="Q70" s="152"/>
      <c r="R70" s="140"/>
      <c r="S70" s="174"/>
      <c r="T70" s="71"/>
      <c r="U70" s="174"/>
      <c r="V70" s="70"/>
      <c r="W70" s="108"/>
    </row>
    <row r="71" spans="1:23">
      <c r="A71" s="105"/>
      <c r="B71" s="69"/>
      <c r="C71" s="71"/>
      <c r="D71" s="139"/>
      <c r="E71" s="139"/>
      <c r="F71" s="78"/>
      <c r="G71" s="78"/>
      <c r="H71" s="78"/>
      <c r="I71" s="78"/>
      <c r="J71" s="78"/>
      <c r="K71" s="70"/>
      <c r="L71" s="99"/>
      <c r="P71" s="69"/>
      <c r="Q71" s="152" t="str">
        <f>IF(F68="","",Output!C11)</f>
        <v/>
      </c>
      <c r="R71" s="140"/>
      <c r="S71" s="143"/>
      <c r="T71" s="71"/>
      <c r="U71" s="143"/>
      <c r="V71" s="70"/>
      <c r="W71" s="108"/>
    </row>
    <row r="72" spans="1:23">
      <c r="A72" s="105"/>
      <c r="B72" s="69"/>
      <c r="C72" s="71"/>
      <c r="D72" s="139"/>
      <c r="E72" s="139"/>
      <c r="F72" s="78"/>
      <c r="G72" s="78"/>
      <c r="H72" s="78"/>
      <c r="I72" s="78"/>
      <c r="J72" s="78"/>
      <c r="K72" s="70"/>
      <c r="L72" s="99"/>
      <c r="P72" s="69"/>
      <c r="Q72" s="152"/>
      <c r="R72" s="140"/>
      <c r="S72" s="174" t="str">
        <f>IF(F68="","",HYPERLINK(Links!D8,Links!C8))</f>
        <v/>
      </c>
      <c r="T72" s="71"/>
      <c r="U72" s="174" t="str">
        <f>IF(F68="","",HYPERLINK(Links!D9,Links!C9))</f>
        <v/>
      </c>
      <c r="V72" s="70"/>
      <c r="W72" s="108"/>
    </row>
    <row r="73" spans="1:23">
      <c r="A73" s="105"/>
      <c r="B73" s="69"/>
      <c r="C73" s="71"/>
      <c r="D73" s="139"/>
      <c r="E73" s="139"/>
      <c r="F73" s="78"/>
      <c r="G73" s="78"/>
      <c r="H73" s="78"/>
      <c r="I73" s="78"/>
      <c r="J73" s="78"/>
      <c r="K73" s="70"/>
      <c r="L73" s="99"/>
      <c r="P73" s="69"/>
      <c r="Q73" s="152"/>
      <c r="R73" s="140"/>
      <c r="S73" s="174"/>
      <c r="T73" s="71"/>
      <c r="U73" s="174"/>
      <c r="V73" s="70"/>
      <c r="W73" s="108"/>
    </row>
    <row r="74" spans="1:23">
      <c r="A74" s="105"/>
      <c r="B74" s="69"/>
      <c r="C74" s="71"/>
      <c r="D74" s="139"/>
      <c r="E74" s="139"/>
      <c r="F74" s="78"/>
      <c r="G74" s="78"/>
      <c r="H74" s="78"/>
      <c r="I74" s="78"/>
      <c r="J74" s="78"/>
      <c r="K74" s="70"/>
      <c r="L74" s="99"/>
      <c r="P74" s="69"/>
      <c r="Q74" s="152"/>
      <c r="R74" s="140"/>
      <c r="S74" s="174"/>
      <c r="T74" s="71"/>
      <c r="U74" s="174"/>
      <c r="V74" s="70"/>
      <c r="W74" s="108"/>
    </row>
    <row r="75" spans="1:23">
      <c r="A75" s="105"/>
      <c r="B75" s="69"/>
      <c r="C75" s="71"/>
      <c r="D75" s="139"/>
      <c r="E75" s="139"/>
      <c r="F75" s="78"/>
      <c r="G75" s="78"/>
      <c r="H75" s="78"/>
      <c r="I75" s="78"/>
      <c r="J75" s="78"/>
      <c r="K75" s="70"/>
      <c r="L75" s="99"/>
      <c r="P75" s="69"/>
      <c r="Q75" s="152"/>
      <c r="R75" s="140"/>
      <c r="S75" s="174"/>
      <c r="T75" s="71"/>
      <c r="U75" s="174"/>
      <c r="V75" s="70"/>
      <c r="W75" s="108"/>
    </row>
    <row r="76" spans="1:23">
      <c r="A76" s="105"/>
      <c r="B76" s="69"/>
      <c r="C76" s="71"/>
      <c r="D76" s="139"/>
      <c r="E76" s="139"/>
      <c r="F76" s="78"/>
      <c r="G76" s="78"/>
      <c r="H76" s="78"/>
      <c r="I76" s="78"/>
      <c r="J76" s="78"/>
      <c r="K76" s="70"/>
      <c r="L76" s="99"/>
      <c r="P76" s="69"/>
      <c r="Q76" s="152"/>
      <c r="R76" s="140"/>
      <c r="S76" s="143"/>
      <c r="T76" s="71"/>
      <c r="U76" s="143"/>
      <c r="V76" s="70"/>
      <c r="W76" s="108"/>
    </row>
    <row r="77" spans="1:23">
      <c r="A77" s="105"/>
      <c r="B77" s="69"/>
      <c r="C77" s="71"/>
      <c r="D77" s="139"/>
      <c r="E77" s="139"/>
      <c r="F77" s="78"/>
      <c r="G77" s="78"/>
      <c r="H77" s="78"/>
      <c r="I77" s="78"/>
      <c r="J77" s="78"/>
      <c r="K77" s="70"/>
      <c r="L77" s="99"/>
      <c r="P77" s="69"/>
      <c r="Q77" s="152"/>
      <c r="R77" s="140"/>
      <c r="S77" s="174" t="str">
        <f>IF(F68="","",IF(OR(F68="No",F68="Not Sure"),HYPERLINK(Links!D7,Links!C7),""))</f>
        <v/>
      </c>
      <c r="T77" s="174"/>
      <c r="U77" s="174"/>
      <c r="V77" s="70"/>
      <c r="W77" s="108"/>
    </row>
    <row r="78" spans="1:23">
      <c r="A78" s="105"/>
      <c r="B78" s="69"/>
      <c r="C78" s="71"/>
      <c r="D78" s="139"/>
      <c r="E78" s="139"/>
      <c r="F78" s="78"/>
      <c r="G78" s="78"/>
      <c r="H78" s="78"/>
      <c r="I78" s="78"/>
      <c r="J78" s="78"/>
      <c r="K78" s="70"/>
      <c r="L78" s="99"/>
      <c r="P78" s="69"/>
      <c r="Q78" s="135"/>
      <c r="R78" s="140"/>
      <c r="S78" s="174"/>
      <c r="T78" s="174"/>
      <c r="U78" s="174"/>
      <c r="V78" s="70"/>
      <c r="W78" s="108"/>
    </row>
    <row r="79" spans="1:23">
      <c r="A79" s="105"/>
      <c r="B79" s="79"/>
      <c r="C79" s="80"/>
      <c r="D79" s="80"/>
      <c r="E79" s="80"/>
      <c r="F79" s="80"/>
      <c r="G79" s="80"/>
      <c r="H79" s="80"/>
      <c r="I79" s="80"/>
      <c r="J79" s="80"/>
      <c r="K79" s="81"/>
      <c r="L79" s="99"/>
      <c r="P79" s="79"/>
      <c r="Q79" s="80"/>
      <c r="R79" s="80"/>
      <c r="S79" s="80"/>
      <c r="T79" s="80"/>
      <c r="U79" s="80"/>
      <c r="V79" s="81"/>
      <c r="W79" s="108"/>
    </row>
    <row r="80" spans="1:23" s="116" customFormat="1" ht="22.5" customHeight="1">
      <c r="A80" s="106"/>
      <c r="B80" s="187" t="s">
        <v>46</v>
      </c>
      <c r="C80" s="188"/>
      <c r="D80" s="188"/>
      <c r="E80" s="188"/>
      <c r="F80" s="188"/>
      <c r="G80" s="188"/>
      <c r="H80" s="188"/>
      <c r="I80" s="188"/>
      <c r="J80" s="188"/>
      <c r="K80" s="96"/>
      <c r="L80" s="98"/>
      <c r="M80" s="124"/>
      <c r="N80" s="124"/>
      <c r="O80" s="124"/>
      <c r="P80" s="238" t="s">
        <v>47</v>
      </c>
      <c r="Q80" s="239"/>
      <c r="R80" s="239"/>
      <c r="S80" s="239"/>
      <c r="T80" s="239"/>
      <c r="U80" s="239"/>
      <c r="V80" s="240"/>
      <c r="W80" s="110"/>
    </row>
    <row r="81" spans="1:23">
      <c r="A81" s="105"/>
      <c r="B81" s="66"/>
      <c r="C81" s="67"/>
      <c r="D81" s="67"/>
      <c r="E81" s="67"/>
      <c r="F81" s="67"/>
      <c r="G81" s="67"/>
      <c r="H81" s="67"/>
      <c r="I81" s="67"/>
      <c r="J81" s="67"/>
      <c r="K81" s="68"/>
      <c r="L81" s="99"/>
      <c r="P81" s="69"/>
      <c r="Q81" s="71"/>
      <c r="R81" s="71"/>
      <c r="S81" s="71"/>
      <c r="T81" s="71"/>
      <c r="U81" s="71"/>
      <c r="V81" s="70"/>
      <c r="W81" s="108"/>
    </row>
    <row r="82" spans="1:23" ht="16.5">
      <c r="A82" s="105"/>
      <c r="B82" s="69"/>
      <c r="C82" s="129" t="s">
        <v>14</v>
      </c>
      <c r="D82" s="170" t="s">
        <v>48</v>
      </c>
      <c r="E82" s="170"/>
      <c r="F82" s="170"/>
      <c r="G82" s="170"/>
      <c r="H82" s="170"/>
      <c r="I82" s="170"/>
      <c r="J82" s="170"/>
      <c r="K82" s="179"/>
      <c r="L82" s="99"/>
      <c r="P82" s="69"/>
      <c r="Q82" s="90" t="s">
        <v>49</v>
      </c>
      <c r="R82" s="71"/>
      <c r="S82" s="71"/>
      <c r="T82" s="71"/>
      <c r="U82" s="71"/>
      <c r="V82" s="70"/>
      <c r="W82" s="108"/>
    </row>
    <row r="83" spans="1:23">
      <c r="A83" s="105"/>
      <c r="B83" s="69"/>
      <c r="C83" s="71"/>
      <c r="D83" s="182"/>
      <c r="E83" s="182"/>
      <c r="F83" s="182"/>
      <c r="G83" s="182"/>
      <c r="H83" s="182"/>
      <c r="I83" s="182"/>
      <c r="J83" s="182"/>
      <c r="K83" s="183"/>
      <c r="L83" s="99"/>
      <c r="P83" s="69"/>
      <c r="Q83" s="71"/>
      <c r="R83" s="71"/>
      <c r="S83" s="71"/>
      <c r="T83" s="71"/>
      <c r="U83" s="71"/>
      <c r="V83" s="70"/>
      <c r="W83" s="108"/>
    </row>
    <row r="84" spans="1:23" ht="15.75" customHeight="1">
      <c r="A84" s="105"/>
      <c r="B84" s="69"/>
      <c r="C84" s="71"/>
      <c r="D84" s="71"/>
      <c r="E84" s="134" t="s">
        <v>50</v>
      </c>
      <c r="F84" s="184" t="s">
        <v>51</v>
      </c>
      <c r="G84" s="185"/>
      <c r="H84" s="185"/>
      <c r="I84" s="185"/>
      <c r="J84" s="186"/>
      <c r="K84" s="70"/>
      <c r="L84" s="99"/>
      <c r="P84" s="69"/>
      <c r="Q84" s="152" t="str">
        <f>IF(SUM(M86:M93)=0,"",IF(OR(M86&lt;4,M87&lt;4,M88&lt;4,M89&lt;4,M90&lt;4,M91&lt;4,M92&lt;4,M93&lt;4),CONCATENATE(Output!$C$12,N86,IF(N86=" Energy",O86,""),N87,IF(N87=" Communications",O87,""),N88,IF(N88=" Transportation",O88,""),N89,IF(N89=" Water and Wastewater",O89,""),N90,IF(N90=" Healthcare",O90,""),N91,IF(N91=" Emergency Services",O91,""),N92,IF(N92=" Key Economic Partners",O92,""),N93,"."),""))</f>
        <v/>
      </c>
      <c r="R84" s="140"/>
      <c r="S84" s="71"/>
      <c r="T84" s="71"/>
      <c r="U84" s="71"/>
      <c r="V84" s="70"/>
      <c r="W84" s="108"/>
    </row>
    <row r="85" spans="1:23">
      <c r="A85" s="105"/>
      <c r="B85" s="69"/>
      <c r="C85" s="71"/>
      <c r="D85" s="71"/>
      <c r="E85" s="71"/>
      <c r="F85" s="6">
        <v>1</v>
      </c>
      <c r="G85" s="6">
        <v>2</v>
      </c>
      <c r="H85" s="6">
        <v>3</v>
      </c>
      <c r="I85" s="6">
        <v>4</v>
      </c>
      <c r="J85" s="6">
        <v>5</v>
      </c>
      <c r="K85" s="70"/>
      <c r="L85" s="99"/>
      <c r="P85" s="69"/>
      <c r="Q85" s="152"/>
      <c r="R85" s="140"/>
      <c r="S85" s="71"/>
      <c r="T85" s="71"/>
      <c r="U85" s="71"/>
      <c r="V85" s="70"/>
      <c r="W85" s="108"/>
    </row>
    <row r="86" spans="1:23">
      <c r="A86" s="105"/>
      <c r="B86" s="69"/>
      <c r="C86" s="71"/>
      <c r="D86" s="51" t="s">
        <v>52</v>
      </c>
      <c r="E86" s="52"/>
      <c r="F86" s="50"/>
      <c r="G86" s="50"/>
      <c r="H86" s="50"/>
      <c r="I86" s="50"/>
      <c r="J86" s="53"/>
      <c r="K86" s="70"/>
      <c r="L86" s="99"/>
      <c r="M86" s="126">
        <v>0</v>
      </c>
      <c r="N86" s="126" t="str">
        <f>IF(M86&lt;=3," Energy","")</f>
        <v xml:space="preserve"> Energy</v>
      </c>
      <c r="O86" s="126" t="str">
        <f>IF(COUNTBLANK(N87:N93)=6," and",IF(COUNTBLANK(N87:N93)=7,"",","))</f>
        <v>,</v>
      </c>
      <c r="P86" s="69"/>
      <c r="Q86" s="152"/>
      <c r="R86" s="140"/>
      <c r="S86" s="77"/>
      <c r="T86" s="77"/>
      <c r="U86" s="77"/>
      <c r="V86" s="70"/>
      <c r="W86" s="108"/>
    </row>
    <row r="87" spans="1:23" ht="15.75" customHeight="1">
      <c r="A87" s="105"/>
      <c r="B87" s="69"/>
      <c r="C87" s="71"/>
      <c r="D87" s="33" t="s">
        <v>53</v>
      </c>
      <c r="E87" s="34"/>
      <c r="F87" s="29"/>
      <c r="G87" s="29"/>
      <c r="H87" s="29"/>
      <c r="I87" s="29"/>
      <c r="J87" s="29"/>
      <c r="K87" s="70"/>
      <c r="L87" s="99"/>
      <c r="M87" s="126">
        <v>0</v>
      </c>
      <c r="N87" s="126" t="str">
        <f>IF(M87&lt;=3," Communications","")</f>
        <v xml:space="preserve"> Communications</v>
      </c>
      <c r="O87" s="126" t="str">
        <f>IF(COUNTBLANK(N88:N93)=5,", and",IF(COUNTBLANK(N88:N93)=6,"",","))</f>
        <v>,</v>
      </c>
      <c r="P87" s="69"/>
      <c r="Q87" s="173" t="str">
        <f>IF(SUM(M86:M93)&gt;0,Output!C13,"")</f>
        <v/>
      </c>
      <c r="R87" s="140"/>
      <c r="S87" s="196" t="str">
        <f>IF(SUM(M86:M93)&gt;0,HYPERLINK(Links!D10,Links!C10),"")</f>
        <v/>
      </c>
      <c r="T87" s="196"/>
      <c r="U87" s="196"/>
      <c r="V87" s="70"/>
      <c r="W87" s="108"/>
    </row>
    <row r="88" spans="1:23">
      <c r="A88" s="105"/>
      <c r="B88" s="69"/>
      <c r="C88" s="71"/>
      <c r="D88" s="51" t="s">
        <v>54</v>
      </c>
      <c r="E88" s="52"/>
      <c r="F88" s="50"/>
      <c r="G88" s="50"/>
      <c r="H88" s="50"/>
      <c r="I88" s="50"/>
      <c r="J88" s="50"/>
      <c r="K88" s="70"/>
      <c r="L88" s="99"/>
      <c r="M88" s="126">
        <v>0</v>
      </c>
      <c r="N88" s="126" t="str">
        <f>IF(M88&lt;=3," Transportation","")</f>
        <v xml:space="preserve"> Transportation</v>
      </c>
      <c r="O88" s="126" t="str">
        <f>IF(COUNTBLANK(N89:N93)=4,", and",IF(COUNTBLANK(N89:N93)=5,"",","))</f>
        <v>, and</v>
      </c>
      <c r="P88" s="69"/>
      <c r="Q88" s="173"/>
      <c r="R88" s="140"/>
      <c r="S88" s="196"/>
      <c r="T88" s="196"/>
      <c r="U88" s="196"/>
      <c r="V88" s="70"/>
      <c r="W88" s="108"/>
    </row>
    <row r="89" spans="1:23" ht="15.75" customHeight="1">
      <c r="A89" s="105"/>
      <c r="B89" s="69"/>
      <c r="C89" s="71"/>
      <c r="D89" s="33" t="s">
        <v>55</v>
      </c>
      <c r="E89" s="34"/>
      <c r="F89" s="29"/>
      <c r="G89" s="29"/>
      <c r="H89" s="29"/>
      <c r="I89" s="29"/>
      <c r="J89" s="29"/>
      <c r="K89" s="70"/>
      <c r="L89" s="99"/>
      <c r="M89" s="126">
        <v>0</v>
      </c>
      <c r="N89" s="126" t="str">
        <f>IF(M89&lt;=3," Water and Wastewater","")</f>
        <v xml:space="preserve"> Water and Wastewater</v>
      </c>
      <c r="O89" s="126" t="str">
        <f>IF(COUNTBLANK(N90:N93)=3,", and",IF(COUNTBLANK(N90:N93)=4,"",","))</f>
        <v/>
      </c>
      <c r="P89" s="69"/>
      <c r="Q89" s="173"/>
      <c r="R89" s="140"/>
      <c r="S89" s="196"/>
      <c r="T89" s="196"/>
      <c r="U89" s="196"/>
      <c r="V89" s="70"/>
      <c r="W89" s="108"/>
    </row>
    <row r="90" spans="1:23">
      <c r="A90" s="105"/>
      <c r="B90" s="69"/>
      <c r="C90" s="71"/>
      <c r="D90" s="51" t="s">
        <v>56</v>
      </c>
      <c r="E90" s="52"/>
      <c r="F90" s="50"/>
      <c r="G90" s="50"/>
      <c r="H90" s="50"/>
      <c r="I90" s="50"/>
      <c r="J90" s="50"/>
      <c r="K90" s="70"/>
      <c r="L90" s="99"/>
      <c r="M90" s="126">
        <v>0</v>
      </c>
      <c r="N90" s="126" t="str">
        <f>IF(AND(M90&gt;0,M90&lt;=3)," Healthcare","")</f>
        <v/>
      </c>
      <c r="O90" s="126" t="str">
        <f>IF(COUNTBLANK(N91:N93)=2,", and",IF(COUNTBLANK(N91:N93)=3,"",","))</f>
        <v/>
      </c>
      <c r="P90" s="69"/>
      <c r="Q90" s="173"/>
      <c r="R90" s="140"/>
      <c r="S90" s="140"/>
      <c r="T90" s="140"/>
      <c r="U90" s="140"/>
      <c r="V90" s="70"/>
      <c r="W90" s="108"/>
    </row>
    <row r="91" spans="1:23">
      <c r="A91" s="105"/>
      <c r="B91" s="69"/>
      <c r="C91" s="71"/>
      <c r="D91" s="33" t="s">
        <v>57</v>
      </c>
      <c r="E91" s="34"/>
      <c r="F91" s="29"/>
      <c r="G91" s="29"/>
      <c r="H91" s="29"/>
      <c r="I91" s="29"/>
      <c r="J91" s="29"/>
      <c r="K91" s="70"/>
      <c r="L91" s="99"/>
      <c r="M91" s="126">
        <v>0</v>
      </c>
      <c r="N91" s="126" t="str">
        <f>IF(AND(M91&gt;0,M91&lt;=3)," Emergency Services","")</f>
        <v/>
      </c>
      <c r="O91" s="126" t="str">
        <f>IF(COUNTBLANK(N92:N93)=1,", and",IF(COUNTBLANK(N92:N93)=2,"",","))</f>
        <v/>
      </c>
      <c r="P91" s="69"/>
      <c r="Q91" s="173"/>
      <c r="R91" s="71"/>
      <c r="S91" s="71"/>
      <c r="T91" s="71"/>
      <c r="U91" s="71"/>
      <c r="V91" s="70"/>
      <c r="W91" s="108"/>
    </row>
    <row r="92" spans="1:23">
      <c r="A92" s="105"/>
      <c r="B92" s="69"/>
      <c r="C92" s="71"/>
      <c r="D92" s="51" t="s">
        <v>58</v>
      </c>
      <c r="E92" s="52"/>
      <c r="F92" s="50"/>
      <c r="G92" s="50"/>
      <c r="H92" s="50"/>
      <c r="I92" s="50"/>
      <c r="J92" s="50"/>
      <c r="K92" s="70"/>
      <c r="L92" s="99"/>
      <c r="M92" s="126">
        <v>0</v>
      </c>
      <c r="N92" s="126" t="str">
        <f>IF(AND(M92&gt;0,M92&lt;=3)," Key Economic Partners","")</f>
        <v/>
      </c>
      <c r="O92" s="126" t="str">
        <f>IF(COUNTBLANK(N93)=0,",","")</f>
        <v/>
      </c>
      <c r="P92" s="69"/>
      <c r="Q92" s="86"/>
      <c r="R92" s="71"/>
      <c r="S92" s="71"/>
      <c r="T92" s="71"/>
      <c r="U92" s="71"/>
      <c r="V92" s="70"/>
      <c r="W92" s="108"/>
    </row>
    <row r="93" spans="1:23" ht="15.75" customHeight="1">
      <c r="A93" s="105"/>
      <c r="B93" s="69"/>
      <c r="C93" s="71"/>
      <c r="D93" s="33" t="s">
        <v>59</v>
      </c>
      <c r="E93" s="34"/>
      <c r="F93" s="29"/>
      <c r="G93" s="29"/>
      <c r="H93" s="29"/>
      <c r="I93" s="29"/>
      <c r="J93" s="29"/>
      <c r="K93" s="70"/>
      <c r="L93" s="99"/>
      <c r="M93" s="126">
        <v>0</v>
      </c>
      <c r="N93" s="126" t="str">
        <f>IF(AND(M93&gt;0,M93&lt;=3)," Community Groups, Non-Profits, and Academia","")</f>
        <v/>
      </c>
      <c r="O93" s="126"/>
      <c r="P93" s="69"/>
      <c r="Q93" s="86"/>
      <c r="R93" s="86"/>
      <c r="S93" s="86"/>
      <c r="T93" s="86"/>
      <c r="U93" s="86"/>
      <c r="V93" s="70"/>
      <c r="W93" s="108"/>
    </row>
    <row r="94" spans="1:23">
      <c r="A94" s="105"/>
      <c r="B94" s="69"/>
      <c r="C94" s="71"/>
      <c r="D94" s="82"/>
      <c r="E94" s="82"/>
      <c r="F94" s="78"/>
      <c r="G94" s="78"/>
      <c r="H94" s="78"/>
      <c r="I94" s="78"/>
      <c r="J94" s="78"/>
      <c r="K94" s="70"/>
      <c r="L94" s="99"/>
      <c r="P94" s="69"/>
      <c r="Q94" s="86"/>
      <c r="R94" s="86"/>
      <c r="S94" s="86"/>
      <c r="T94" s="86"/>
      <c r="U94" s="86"/>
      <c r="V94" s="70"/>
      <c r="W94" s="108"/>
    </row>
    <row r="95" spans="1:23">
      <c r="A95" s="105"/>
      <c r="B95" s="69"/>
      <c r="C95" s="71"/>
      <c r="D95" s="82"/>
      <c r="E95" s="82"/>
      <c r="F95" s="181" t="s">
        <v>17</v>
      </c>
      <c r="G95" s="181"/>
      <c r="H95" s="181"/>
      <c r="I95" s="181"/>
      <c r="J95" s="181"/>
      <c r="K95" s="70"/>
      <c r="L95" s="99"/>
      <c r="P95" s="69"/>
      <c r="Q95" s="86"/>
      <c r="R95" s="86"/>
      <c r="S95" s="86"/>
      <c r="T95" s="86"/>
      <c r="U95" s="86"/>
      <c r="V95" s="70"/>
      <c r="W95" s="108"/>
    </row>
    <row r="96" spans="1:23">
      <c r="A96" s="105"/>
      <c r="B96" s="69"/>
      <c r="C96" s="71"/>
      <c r="D96" s="71"/>
      <c r="E96" s="73" t="s">
        <v>18</v>
      </c>
      <c r="F96" s="162" t="s">
        <v>60</v>
      </c>
      <c r="G96" s="162"/>
      <c r="H96" s="162"/>
      <c r="I96" s="162"/>
      <c r="J96" s="162"/>
      <c r="K96" s="70"/>
      <c r="L96" s="99"/>
      <c r="P96" s="69"/>
      <c r="Q96" s="86"/>
      <c r="R96" s="86"/>
      <c r="S96" s="86"/>
      <c r="T96" s="86"/>
      <c r="U96" s="86"/>
      <c r="V96" s="70"/>
      <c r="W96" s="108"/>
    </row>
    <row r="97" spans="1:23">
      <c r="A97" s="105"/>
      <c r="B97" s="69"/>
      <c r="C97" s="71"/>
      <c r="D97" s="71"/>
      <c r="E97" s="180" t="s">
        <v>20</v>
      </c>
      <c r="F97" s="162" t="s">
        <v>61</v>
      </c>
      <c r="G97" s="162"/>
      <c r="H97" s="162"/>
      <c r="I97" s="162"/>
      <c r="J97" s="162"/>
      <c r="K97" s="70"/>
      <c r="L97" s="99"/>
      <c r="P97" s="69"/>
      <c r="Q97" s="86"/>
      <c r="R97" s="86"/>
      <c r="S97" s="86"/>
      <c r="T97" s="86"/>
      <c r="U97" s="86"/>
      <c r="V97" s="70"/>
      <c r="W97" s="108"/>
    </row>
    <row r="98" spans="1:23">
      <c r="A98" s="105"/>
      <c r="B98" s="69"/>
      <c r="C98" s="71"/>
      <c r="D98" s="71"/>
      <c r="E98" s="180"/>
      <c r="F98" s="162"/>
      <c r="G98" s="162"/>
      <c r="H98" s="162"/>
      <c r="I98" s="162"/>
      <c r="J98" s="162"/>
      <c r="K98" s="70"/>
      <c r="L98" s="99"/>
      <c r="P98" s="69"/>
      <c r="Q98" s="86"/>
      <c r="R98" s="86"/>
      <c r="S98" s="86"/>
      <c r="T98" s="86"/>
      <c r="U98" s="86"/>
      <c r="V98" s="70"/>
      <c r="W98" s="108"/>
    </row>
    <row r="99" spans="1:23">
      <c r="A99" s="105"/>
      <c r="B99" s="69"/>
      <c r="C99" s="71"/>
      <c r="D99" s="71"/>
      <c r="E99" s="168" t="s">
        <v>22</v>
      </c>
      <c r="F99" s="162" t="s">
        <v>62</v>
      </c>
      <c r="G99" s="162"/>
      <c r="H99" s="162"/>
      <c r="I99" s="162"/>
      <c r="J99" s="162"/>
      <c r="K99" s="70"/>
      <c r="L99" s="99"/>
      <c r="P99" s="69"/>
      <c r="Q99" s="86"/>
      <c r="R99" s="86"/>
      <c r="S99" s="86"/>
      <c r="T99" s="86"/>
      <c r="U99" s="86"/>
      <c r="V99" s="70"/>
      <c r="W99" s="108"/>
    </row>
    <row r="100" spans="1:23" ht="15" customHeight="1">
      <c r="A100" s="105"/>
      <c r="B100" s="69"/>
      <c r="C100" s="71"/>
      <c r="D100" s="71"/>
      <c r="E100" s="168"/>
      <c r="F100" s="162"/>
      <c r="G100" s="162"/>
      <c r="H100" s="162"/>
      <c r="I100" s="162"/>
      <c r="J100" s="162"/>
      <c r="K100" s="70"/>
      <c r="L100" s="99"/>
      <c r="P100" s="69"/>
      <c r="Q100" s="86"/>
      <c r="R100" s="86"/>
      <c r="S100" s="86"/>
      <c r="T100" s="86"/>
      <c r="U100" s="86"/>
      <c r="V100" s="70"/>
      <c r="W100" s="108"/>
    </row>
    <row r="101" spans="1:23" ht="15" customHeight="1">
      <c r="A101" s="105"/>
      <c r="B101" s="69"/>
      <c r="C101" s="71"/>
      <c r="D101" s="71"/>
      <c r="E101" s="71"/>
      <c r="F101" s="71"/>
      <c r="G101" s="137"/>
      <c r="H101" s="137"/>
      <c r="I101" s="137"/>
      <c r="J101" s="137"/>
      <c r="K101" s="70"/>
      <c r="L101" s="99"/>
      <c r="P101" s="69"/>
      <c r="Q101" s="86"/>
      <c r="R101" s="86"/>
      <c r="S101" s="86"/>
      <c r="T101" s="86"/>
      <c r="U101" s="86"/>
      <c r="V101" s="70"/>
      <c r="W101" s="108"/>
    </row>
    <row r="102" spans="1:23" ht="16.5">
      <c r="A102" s="105"/>
      <c r="B102" s="69"/>
      <c r="C102" s="129" t="s">
        <v>24</v>
      </c>
      <c r="D102" s="148" t="s">
        <v>63</v>
      </c>
      <c r="E102" s="148"/>
      <c r="F102" s="129"/>
      <c r="G102" s="129"/>
      <c r="H102" s="129"/>
      <c r="I102" s="129"/>
      <c r="J102" s="129"/>
      <c r="K102" s="70"/>
      <c r="L102" s="99"/>
      <c r="P102" s="69"/>
      <c r="Q102" s="91" t="s">
        <v>64</v>
      </c>
      <c r="R102" s="86"/>
      <c r="S102" s="86"/>
      <c r="T102" s="86"/>
      <c r="U102" s="86"/>
      <c r="V102" s="70"/>
      <c r="W102" s="108"/>
    </row>
    <row r="103" spans="1:23">
      <c r="A103" s="105"/>
      <c r="B103" s="69"/>
      <c r="C103" s="71"/>
      <c r="D103" s="71"/>
      <c r="E103" s="71"/>
      <c r="F103" s="71"/>
      <c r="G103" s="71"/>
      <c r="H103" s="71"/>
      <c r="I103" s="71"/>
      <c r="J103" s="71"/>
      <c r="K103" s="70"/>
      <c r="L103" s="99"/>
      <c r="P103" s="69"/>
      <c r="Q103" s="71"/>
      <c r="R103" s="71"/>
      <c r="S103" s="71"/>
      <c r="T103" s="71"/>
      <c r="U103" s="71"/>
      <c r="V103" s="70"/>
      <c r="W103" s="108"/>
    </row>
    <row r="104" spans="1:23" ht="15.75" customHeight="1">
      <c r="A104" s="105"/>
      <c r="B104" s="69"/>
      <c r="C104" s="71"/>
      <c r="D104" s="139"/>
      <c r="E104" s="74" t="s">
        <v>39</v>
      </c>
      <c r="F104" s="50"/>
      <c r="G104" s="71"/>
      <c r="H104" s="71"/>
      <c r="I104" s="71"/>
      <c r="J104" s="71"/>
      <c r="K104" s="70"/>
      <c r="L104" s="99"/>
      <c r="P104" s="69"/>
      <c r="Q104" s="152" t="str">
        <f>IF(F104="","",Output!C14)</f>
        <v/>
      </c>
      <c r="R104" s="152"/>
      <c r="S104" s="152"/>
      <c r="T104" s="86"/>
      <c r="U104" s="172"/>
      <c r="V104" s="70"/>
      <c r="W104" s="108"/>
    </row>
    <row r="105" spans="1:23">
      <c r="A105" s="105"/>
      <c r="B105" s="69"/>
      <c r="C105" s="71"/>
      <c r="D105" s="139"/>
      <c r="E105" s="139"/>
      <c r="F105" s="71"/>
      <c r="G105" s="71"/>
      <c r="H105" s="71"/>
      <c r="I105" s="71"/>
      <c r="J105" s="71"/>
      <c r="K105" s="70"/>
      <c r="L105" s="99"/>
      <c r="P105" s="69"/>
      <c r="Q105" s="152"/>
      <c r="R105" s="152"/>
      <c r="S105" s="152"/>
      <c r="T105" s="86"/>
      <c r="U105" s="172"/>
      <c r="V105" s="70"/>
      <c r="W105" s="108"/>
    </row>
    <row r="106" spans="1:23">
      <c r="A106" s="105"/>
      <c r="B106" s="69"/>
      <c r="C106" s="71"/>
      <c r="D106" s="139"/>
      <c r="E106" s="139"/>
      <c r="F106" s="71"/>
      <c r="G106" s="71"/>
      <c r="H106" s="71"/>
      <c r="I106" s="71"/>
      <c r="J106" s="71"/>
      <c r="K106" s="70"/>
      <c r="L106" s="99"/>
      <c r="P106" s="69"/>
      <c r="Q106" s="152"/>
      <c r="R106" s="152"/>
      <c r="S106" s="152"/>
      <c r="T106" s="86"/>
      <c r="U106" s="172"/>
      <c r="V106" s="70"/>
      <c r="W106" s="108"/>
    </row>
    <row r="107" spans="1:23">
      <c r="A107" s="105"/>
      <c r="B107" s="69"/>
      <c r="C107" s="71"/>
      <c r="D107" s="139"/>
      <c r="E107" s="139"/>
      <c r="F107" s="71"/>
      <c r="G107" s="71"/>
      <c r="H107" s="71"/>
      <c r="I107" s="71"/>
      <c r="J107" s="71"/>
      <c r="K107" s="70"/>
      <c r="L107" s="99"/>
      <c r="P107" s="69"/>
      <c r="Q107" s="152"/>
      <c r="R107" s="152"/>
      <c r="S107" s="152"/>
      <c r="T107" s="86"/>
      <c r="U107" s="143"/>
      <c r="V107" s="70"/>
      <c r="W107" s="108"/>
    </row>
    <row r="108" spans="1:23">
      <c r="A108" s="105"/>
      <c r="B108" s="69"/>
      <c r="C108" s="71"/>
      <c r="D108" s="139"/>
      <c r="E108" s="139"/>
      <c r="F108" s="71"/>
      <c r="G108" s="71"/>
      <c r="H108" s="71"/>
      <c r="I108" s="71"/>
      <c r="J108" s="71"/>
      <c r="K108" s="70"/>
      <c r="L108" s="99"/>
      <c r="P108" s="69"/>
      <c r="Q108" s="152"/>
      <c r="R108" s="152"/>
      <c r="S108" s="152"/>
      <c r="T108" s="86"/>
      <c r="U108" s="86"/>
      <c r="V108" s="70"/>
      <c r="W108" s="108"/>
    </row>
    <row r="109" spans="1:23">
      <c r="A109" s="105"/>
      <c r="B109" s="69"/>
      <c r="C109" s="71"/>
      <c r="D109" s="139"/>
      <c r="E109" s="139"/>
      <c r="F109" s="78"/>
      <c r="G109" s="71"/>
      <c r="H109" s="71"/>
      <c r="I109" s="71"/>
      <c r="J109" s="71"/>
      <c r="K109" s="70"/>
      <c r="L109" s="99"/>
      <c r="P109" s="69"/>
      <c r="Q109" s="71"/>
      <c r="R109" s="71"/>
      <c r="S109" s="71"/>
      <c r="T109" s="71"/>
      <c r="U109" s="71"/>
      <c r="V109" s="70"/>
      <c r="W109" s="108"/>
    </row>
    <row r="110" spans="1:23" ht="16.5">
      <c r="A110" s="105"/>
      <c r="B110" s="69"/>
      <c r="C110" s="129" t="s">
        <v>36</v>
      </c>
      <c r="D110" s="157" t="s">
        <v>65</v>
      </c>
      <c r="E110" s="157"/>
      <c r="F110" s="157"/>
      <c r="G110" s="157"/>
      <c r="H110" s="157"/>
      <c r="I110" s="157"/>
      <c r="J110" s="157"/>
      <c r="K110" s="70"/>
      <c r="L110" s="99"/>
      <c r="P110" s="69"/>
      <c r="Q110" s="90" t="s">
        <v>66</v>
      </c>
      <c r="R110" s="71"/>
      <c r="S110" s="71"/>
      <c r="T110" s="71"/>
      <c r="U110" s="71"/>
      <c r="V110" s="70"/>
      <c r="W110" s="108"/>
    </row>
    <row r="111" spans="1:23">
      <c r="A111" s="105"/>
      <c r="B111" s="69"/>
      <c r="C111" s="129"/>
      <c r="D111" s="157"/>
      <c r="E111" s="157"/>
      <c r="F111" s="157"/>
      <c r="G111" s="157"/>
      <c r="H111" s="157"/>
      <c r="I111" s="157"/>
      <c r="J111" s="157"/>
      <c r="K111" s="70"/>
      <c r="L111" s="99"/>
      <c r="P111" s="69"/>
      <c r="Q111" s="71"/>
      <c r="R111" s="71"/>
      <c r="S111" s="71"/>
      <c r="T111" s="71"/>
      <c r="U111" s="71"/>
      <c r="V111" s="70"/>
      <c r="W111" s="108"/>
    </row>
    <row r="112" spans="1:23">
      <c r="A112" s="105"/>
      <c r="B112" s="69"/>
      <c r="C112" s="71"/>
      <c r="D112" s="135"/>
      <c r="E112" s="135"/>
      <c r="F112" s="135"/>
      <c r="G112" s="135"/>
      <c r="H112" s="135"/>
      <c r="I112" s="135"/>
      <c r="J112" s="135"/>
      <c r="K112" s="70"/>
      <c r="L112" s="99"/>
      <c r="P112" s="69"/>
      <c r="Q112" s="173" t="str">
        <f>IF(F113="","",IF(F113="Yes",Output!C15,Output!C16))</f>
        <v/>
      </c>
      <c r="R112" s="140"/>
      <c r="S112" s="174" t="str">
        <f>IF(F113="","",HYPERLINK(Links!D11,Links!C11))</f>
        <v/>
      </c>
      <c r="T112" s="140"/>
      <c r="U112" s="71"/>
      <c r="V112" s="70"/>
      <c r="W112" s="108"/>
    </row>
    <row r="113" spans="1:23">
      <c r="A113" s="105"/>
      <c r="B113" s="69"/>
      <c r="C113" s="71"/>
      <c r="D113" s="74"/>
      <c r="E113" s="74" t="s">
        <v>39</v>
      </c>
      <c r="F113" s="50"/>
      <c r="G113" s="71"/>
      <c r="H113" s="71"/>
      <c r="I113" s="71"/>
      <c r="J113" s="71"/>
      <c r="K113" s="70"/>
      <c r="L113" s="99"/>
      <c r="P113" s="69"/>
      <c r="Q113" s="173"/>
      <c r="R113" s="140"/>
      <c r="S113" s="174"/>
      <c r="T113" s="140"/>
      <c r="U113" s="71"/>
      <c r="V113" s="70"/>
      <c r="W113" s="108"/>
    </row>
    <row r="114" spans="1:23">
      <c r="A114" s="105"/>
      <c r="B114" s="69"/>
      <c r="C114" s="71"/>
      <c r="D114" s="74"/>
      <c r="E114" s="74"/>
      <c r="F114" s="78"/>
      <c r="G114" s="71"/>
      <c r="H114" s="71"/>
      <c r="I114" s="71"/>
      <c r="J114" s="71"/>
      <c r="K114" s="70"/>
      <c r="L114" s="99"/>
      <c r="P114" s="69"/>
      <c r="Q114" s="173"/>
      <c r="R114" s="140"/>
      <c r="S114" s="174"/>
      <c r="T114" s="140"/>
      <c r="U114" s="71"/>
      <c r="V114" s="70"/>
      <c r="W114" s="108"/>
    </row>
    <row r="115" spans="1:23">
      <c r="A115" s="105"/>
      <c r="B115" s="69"/>
      <c r="C115" s="71"/>
      <c r="D115" s="139"/>
      <c r="E115" s="139"/>
      <c r="F115" s="78"/>
      <c r="G115" s="71"/>
      <c r="H115" s="71"/>
      <c r="I115" s="71"/>
      <c r="J115" s="71"/>
      <c r="K115" s="70"/>
      <c r="L115" s="99"/>
      <c r="P115" s="69"/>
      <c r="Q115" s="173"/>
      <c r="R115" s="140"/>
      <c r="S115" s="89"/>
      <c r="T115" s="89"/>
      <c r="U115" s="89"/>
      <c r="V115" s="70"/>
      <c r="W115" s="108"/>
    </row>
    <row r="116" spans="1:23">
      <c r="A116" s="105"/>
      <c r="B116" s="79"/>
      <c r="C116" s="80"/>
      <c r="D116" s="80"/>
      <c r="E116" s="80"/>
      <c r="F116" s="80"/>
      <c r="G116" s="80"/>
      <c r="H116" s="80"/>
      <c r="I116" s="80"/>
      <c r="J116" s="80"/>
      <c r="K116" s="81"/>
      <c r="L116" s="99"/>
      <c r="P116" s="79"/>
      <c r="Q116" s="80"/>
      <c r="R116" s="80"/>
      <c r="S116" s="80"/>
      <c r="T116" s="80"/>
      <c r="U116" s="80"/>
      <c r="V116" s="81"/>
      <c r="W116" s="108"/>
    </row>
    <row r="117" spans="1:23" s="116" customFormat="1" ht="22.5" customHeight="1">
      <c r="A117" s="106"/>
      <c r="B117" s="189" t="s">
        <v>67</v>
      </c>
      <c r="C117" s="190"/>
      <c r="D117" s="190"/>
      <c r="E117" s="190"/>
      <c r="F117" s="190"/>
      <c r="G117" s="190"/>
      <c r="H117" s="190"/>
      <c r="I117" s="190"/>
      <c r="J117" s="190"/>
      <c r="K117" s="144"/>
      <c r="L117" s="98"/>
      <c r="M117" s="124"/>
      <c r="N117" s="124"/>
      <c r="O117" s="124"/>
      <c r="P117" s="175" t="s">
        <v>68</v>
      </c>
      <c r="Q117" s="176"/>
      <c r="R117" s="176"/>
      <c r="S117" s="176"/>
      <c r="T117" s="176"/>
      <c r="U117" s="176"/>
      <c r="V117" s="177"/>
      <c r="W117" s="110"/>
    </row>
    <row r="118" spans="1:23">
      <c r="A118" s="105"/>
      <c r="B118" s="66"/>
      <c r="C118" s="67"/>
      <c r="D118" s="67"/>
      <c r="E118" s="67"/>
      <c r="F118" s="67"/>
      <c r="G118" s="67"/>
      <c r="H118" s="67"/>
      <c r="I118" s="67"/>
      <c r="J118" s="67"/>
      <c r="K118" s="68"/>
      <c r="L118" s="99"/>
      <c r="P118" s="69"/>
      <c r="Q118" s="71"/>
      <c r="R118" s="71"/>
      <c r="S118" s="71"/>
      <c r="T118" s="71"/>
      <c r="U118" s="71"/>
      <c r="V118" s="70"/>
      <c r="W118" s="108"/>
    </row>
    <row r="119" spans="1:23" ht="16.5">
      <c r="A119" s="105"/>
      <c r="B119" s="69"/>
      <c r="C119" s="129" t="s">
        <v>14</v>
      </c>
      <c r="D119" s="148" t="s">
        <v>69</v>
      </c>
      <c r="E119" s="148"/>
      <c r="F119" s="148"/>
      <c r="G119" s="148"/>
      <c r="H119" s="129"/>
      <c r="I119" s="129"/>
      <c r="J119" s="129"/>
      <c r="K119" s="70"/>
      <c r="L119" s="99"/>
      <c r="P119" s="69"/>
      <c r="Q119" s="92" t="s">
        <v>70</v>
      </c>
      <c r="R119" s="71"/>
      <c r="S119" s="71"/>
      <c r="T119" s="71"/>
      <c r="U119" s="71"/>
      <c r="V119" s="70"/>
      <c r="W119" s="108"/>
    </row>
    <row r="120" spans="1:23">
      <c r="A120" s="105"/>
      <c r="B120" s="69"/>
      <c r="C120" s="71"/>
      <c r="D120" s="197"/>
      <c r="E120" s="197"/>
      <c r="F120" s="197"/>
      <c r="G120" s="197"/>
      <c r="H120" s="197"/>
      <c r="I120" s="197"/>
      <c r="J120" s="197"/>
      <c r="K120" s="220"/>
      <c r="L120" s="99"/>
      <c r="P120" s="69"/>
      <c r="Q120" s="71"/>
      <c r="R120" s="71"/>
      <c r="S120" s="71"/>
      <c r="T120" s="71"/>
      <c r="U120" s="71"/>
      <c r="V120" s="70"/>
      <c r="W120" s="108"/>
    </row>
    <row r="121" spans="1:23" ht="15.75" customHeight="1">
      <c r="A121" s="105"/>
      <c r="B121" s="69"/>
      <c r="C121" s="71"/>
      <c r="D121" s="134" t="s">
        <v>71</v>
      </c>
      <c r="E121" s="134"/>
      <c r="F121" s="217" t="s">
        <v>72</v>
      </c>
      <c r="G121" s="218"/>
      <c r="H121" s="218"/>
      <c r="I121" s="218"/>
      <c r="J121" s="219"/>
      <c r="K121" s="70"/>
      <c r="L121" s="99"/>
      <c r="P121" s="69"/>
      <c r="Q121" s="173" t="str">
        <f>IF(AND(M123=0,M124=0,M125=0,M126=0),"",IF(AND(M123=5,M124=5,M125=5,M126=5),IF(F62="A Lot",Output!C20,Output!C19),IF(OR(M123=1,M124=1,M125=1,M126=1),CONCATENATE("For ",N123,O123,N124,O124,N125,O125,N126,O126,Output!C17),Output!C18)))</f>
        <v/>
      </c>
      <c r="R121" s="140"/>
      <c r="S121" s="174" t="str">
        <f>IF(Q121="","",HYPERLINK(Links!D13,Links!C13))</f>
        <v/>
      </c>
      <c r="T121" s="140"/>
      <c r="U121" s="174" t="str">
        <f>IF(OR(M123=1,M124=1,M125=1,M126=1),HYPERLINK(Links!D12,Links!C12),"")</f>
        <v/>
      </c>
      <c r="V121" s="70"/>
      <c r="W121" s="108"/>
    </row>
    <row r="122" spans="1:23">
      <c r="A122" s="105"/>
      <c r="B122" s="69"/>
      <c r="C122" s="71"/>
      <c r="D122" s="71"/>
      <c r="E122" s="71"/>
      <c r="F122" s="6">
        <v>1</v>
      </c>
      <c r="G122" s="6">
        <v>2</v>
      </c>
      <c r="H122" s="6">
        <v>3</v>
      </c>
      <c r="I122" s="6">
        <v>4</v>
      </c>
      <c r="J122" s="6">
        <v>5</v>
      </c>
      <c r="K122" s="70"/>
      <c r="L122" s="99"/>
      <c r="P122" s="69"/>
      <c r="Q122" s="173"/>
      <c r="R122" s="140"/>
      <c r="S122" s="174"/>
      <c r="T122" s="140"/>
      <c r="U122" s="174"/>
      <c r="V122" s="70"/>
      <c r="W122" s="108"/>
    </row>
    <row r="123" spans="1:23">
      <c r="A123" s="105"/>
      <c r="B123" s="69"/>
      <c r="C123" s="71"/>
      <c r="D123" s="46" t="s">
        <v>73</v>
      </c>
      <c r="E123" s="47"/>
      <c r="F123" s="48"/>
      <c r="G123" s="48"/>
      <c r="H123" s="48"/>
      <c r="I123" s="48"/>
      <c r="J123" s="49"/>
      <c r="K123" s="70"/>
      <c r="L123" s="99"/>
      <c r="M123" s="126">
        <v>0</v>
      </c>
      <c r="N123" s="126" t="str">
        <f>IF(M123=1,"Energy","")</f>
        <v/>
      </c>
      <c r="O123" s="126" t="str">
        <f>IF(N123="","",IF(COUNTBLANK(N123:N126)=2," and ",IF(COUNTBLANK(N123:N126)=3,"",", ")))</f>
        <v/>
      </c>
      <c r="P123" s="69"/>
      <c r="Q123" s="173"/>
      <c r="R123" s="140"/>
      <c r="S123" s="174"/>
      <c r="T123" s="140"/>
      <c r="U123" s="174"/>
      <c r="V123" s="70"/>
      <c r="W123" s="108"/>
    </row>
    <row r="124" spans="1:23">
      <c r="A124" s="105"/>
      <c r="B124" s="69"/>
      <c r="C124" s="71"/>
      <c r="D124" s="33" t="s">
        <v>74</v>
      </c>
      <c r="E124" s="34"/>
      <c r="F124" s="29"/>
      <c r="G124" s="29"/>
      <c r="H124" s="29"/>
      <c r="I124" s="29"/>
      <c r="J124" s="29"/>
      <c r="K124" s="70"/>
      <c r="L124" s="99"/>
      <c r="M124" s="126">
        <v>0</v>
      </c>
      <c r="N124" s="126" t="str">
        <f>IF(M124=1,"Communications","")</f>
        <v/>
      </c>
      <c r="O124" s="126" t="str">
        <f>IF(N124="","",IF(COUNTBLANK(N125:N126)=1," and ",IF(COUNTBLANK(N125:N126)=2,"",", ")))</f>
        <v/>
      </c>
      <c r="P124" s="69"/>
      <c r="Q124" s="173"/>
      <c r="R124" s="140"/>
      <c r="S124" s="140"/>
      <c r="T124" s="140"/>
      <c r="U124" s="174"/>
      <c r="V124" s="70"/>
      <c r="W124" s="108"/>
    </row>
    <row r="125" spans="1:23" ht="15.75" customHeight="1">
      <c r="A125" s="105"/>
      <c r="B125" s="69"/>
      <c r="C125" s="71"/>
      <c r="D125" s="46" t="s">
        <v>75</v>
      </c>
      <c r="E125" s="47"/>
      <c r="F125" s="48"/>
      <c r="G125" s="48"/>
      <c r="H125" s="48"/>
      <c r="I125" s="48"/>
      <c r="J125" s="48"/>
      <c r="K125" s="70"/>
      <c r="L125" s="99"/>
      <c r="M125" s="126">
        <v>0</v>
      </c>
      <c r="N125" s="126" t="str">
        <f>IF(M125=1,"Transportation","")</f>
        <v/>
      </c>
      <c r="O125" s="126" t="str">
        <f>IF(N125="","",IF(N126="","",IF(AND(N126="",M90="")," and ", ", and ")))</f>
        <v/>
      </c>
      <c r="P125" s="69"/>
      <c r="Q125" s="173"/>
      <c r="R125" s="140"/>
      <c r="S125" s="140"/>
      <c r="T125" s="140"/>
      <c r="U125" s="140"/>
      <c r="V125" s="70"/>
      <c r="W125" s="108"/>
    </row>
    <row r="126" spans="1:23">
      <c r="A126" s="105"/>
      <c r="B126" s="69"/>
      <c r="C126" s="71"/>
      <c r="D126" s="33" t="s">
        <v>76</v>
      </c>
      <c r="E126" s="34"/>
      <c r="F126" s="29"/>
      <c r="G126" s="29"/>
      <c r="H126" s="29"/>
      <c r="I126" s="29"/>
      <c r="J126" s="29"/>
      <c r="K126" s="70"/>
      <c r="L126" s="99"/>
      <c r="M126" s="126">
        <v>0</v>
      </c>
      <c r="N126" s="126" t="str">
        <f>IF(M126=1,"Water &amp; Wastewater","")</f>
        <v/>
      </c>
      <c r="O126" s="126"/>
      <c r="P126" s="69"/>
      <c r="Q126" s="173"/>
      <c r="R126" s="140"/>
      <c r="S126" s="174" t="str">
        <f>IF(AND(M123=0,M124=0,M125=0,M126=0),"",IF(OR(M123&lt;5,M124&lt;5,M125&lt;5,M126&lt;5),HYPERLINK(Links!D14,Links!C14),""))</f>
        <v/>
      </c>
      <c r="T126" s="174"/>
      <c r="U126" s="174"/>
      <c r="V126" s="70"/>
      <c r="W126" s="108"/>
    </row>
    <row r="127" spans="1:23">
      <c r="A127" s="105"/>
      <c r="B127" s="69"/>
      <c r="C127" s="71"/>
      <c r="D127" s="82"/>
      <c r="E127" s="82"/>
      <c r="F127" s="78"/>
      <c r="G127" s="78"/>
      <c r="H127" s="78"/>
      <c r="I127" s="78"/>
      <c r="J127" s="78"/>
      <c r="K127" s="70"/>
      <c r="L127" s="99"/>
      <c r="P127" s="69"/>
      <c r="Q127" s="173"/>
      <c r="R127" s="140"/>
      <c r="S127" s="174"/>
      <c r="T127" s="174"/>
      <c r="U127" s="174"/>
      <c r="V127" s="70"/>
      <c r="W127" s="108"/>
    </row>
    <row r="128" spans="1:23">
      <c r="A128" s="105"/>
      <c r="B128" s="69"/>
      <c r="C128" s="71"/>
      <c r="D128" s="131"/>
      <c r="E128" s="131"/>
      <c r="F128" s="178" t="s">
        <v>17</v>
      </c>
      <c r="G128" s="178"/>
      <c r="H128" s="178"/>
      <c r="I128" s="178"/>
      <c r="J128" s="178"/>
      <c r="K128" s="70"/>
      <c r="L128" s="99"/>
      <c r="P128" s="69"/>
      <c r="Q128" s="173"/>
      <c r="R128" s="135"/>
      <c r="S128" s="174"/>
      <c r="T128" s="174"/>
      <c r="U128" s="174"/>
      <c r="V128" s="70"/>
      <c r="W128" s="108"/>
    </row>
    <row r="129" spans="1:23">
      <c r="A129" s="105"/>
      <c r="B129" s="69"/>
      <c r="C129" s="71"/>
      <c r="D129" s="71"/>
      <c r="E129" s="73" t="s">
        <v>18</v>
      </c>
      <c r="F129" s="198" t="s">
        <v>77</v>
      </c>
      <c r="G129" s="198"/>
      <c r="H129" s="198"/>
      <c r="I129" s="198"/>
      <c r="J129" s="198"/>
      <c r="K129" s="70"/>
      <c r="L129" s="99"/>
      <c r="P129" s="69"/>
      <c r="Q129" s="173"/>
      <c r="R129" s="135"/>
      <c r="S129" s="135"/>
      <c r="T129" s="135"/>
      <c r="U129" s="135"/>
      <c r="V129" s="70"/>
      <c r="W129" s="108"/>
    </row>
    <row r="130" spans="1:23">
      <c r="A130" s="105"/>
      <c r="B130" s="69"/>
      <c r="C130" s="71"/>
      <c r="D130" s="71"/>
      <c r="E130" s="168" t="s">
        <v>20</v>
      </c>
      <c r="F130" s="162" t="s">
        <v>78</v>
      </c>
      <c r="G130" s="162"/>
      <c r="H130" s="162"/>
      <c r="I130" s="162"/>
      <c r="J130" s="162"/>
      <c r="K130" s="70"/>
      <c r="L130" s="99"/>
      <c r="P130" s="69"/>
      <c r="Q130" s="140"/>
      <c r="R130" s="135"/>
      <c r="S130" s="135"/>
      <c r="T130" s="135"/>
      <c r="U130" s="135"/>
      <c r="V130" s="70"/>
      <c r="W130" s="108"/>
    </row>
    <row r="131" spans="1:23">
      <c r="A131" s="105"/>
      <c r="B131" s="69"/>
      <c r="C131" s="71"/>
      <c r="D131" s="71"/>
      <c r="E131" s="168"/>
      <c r="F131" s="162"/>
      <c r="G131" s="162"/>
      <c r="H131" s="162"/>
      <c r="I131" s="162"/>
      <c r="J131" s="162"/>
      <c r="K131" s="70"/>
      <c r="L131" s="99"/>
      <c r="P131" s="69"/>
      <c r="Q131" s="140"/>
      <c r="R131" s="135"/>
      <c r="S131" s="135"/>
      <c r="T131" s="135"/>
      <c r="U131" s="135"/>
      <c r="V131" s="70"/>
      <c r="W131" s="108"/>
    </row>
    <row r="132" spans="1:23">
      <c r="A132" s="105"/>
      <c r="B132" s="69"/>
      <c r="C132" s="71"/>
      <c r="D132" s="71"/>
      <c r="E132" s="168"/>
      <c r="F132" s="162"/>
      <c r="G132" s="162"/>
      <c r="H132" s="162"/>
      <c r="I132" s="162"/>
      <c r="J132" s="162"/>
      <c r="K132" s="70"/>
      <c r="L132" s="99"/>
      <c r="P132" s="69"/>
      <c r="Q132" s="135"/>
      <c r="R132" s="135"/>
      <c r="S132" s="135"/>
      <c r="T132" s="135"/>
      <c r="U132" s="135"/>
      <c r="V132" s="70"/>
      <c r="W132" s="108"/>
    </row>
    <row r="133" spans="1:23">
      <c r="A133" s="105"/>
      <c r="B133" s="69"/>
      <c r="C133" s="71"/>
      <c r="D133" s="71"/>
      <c r="E133" s="168" t="s">
        <v>22</v>
      </c>
      <c r="F133" s="162" t="s">
        <v>79</v>
      </c>
      <c r="G133" s="162"/>
      <c r="H133" s="162"/>
      <c r="I133" s="162"/>
      <c r="J133" s="162"/>
      <c r="K133" s="70"/>
      <c r="L133" s="99"/>
      <c r="P133" s="69"/>
      <c r="Q133" s="135"/>
      <c r="R133" s="135"/>
      <c r="S133" s="135"/>
      <c r="T133" s="135"/>
      <c r="U133" s="135"/>
      <c r="V133" s="70"/>
      <c r="W133" s="108"/>
    </row>
    <row r="134" spans="1:23">
      <c r="A134" s="105"/>
      <c r="B134" s="69"/>
      <c r="C134" s="71"/>
      <c r="D134" s="71"/>
      <c r="E134" s="168"/>
      <c r="F134" s="162"/>
      <c r="G134" s="162"/>
      <c r="H134" s="162"/>
      <c r="I134" s="162"/>
      <c r="J134" s="162"/>
      <c r="K134" s="70"/>
      <c r="L134" s="99"/>
      <c r="P134" s="69"/>
      <c r="Q134" s="135"/>
      <c r="R134" s="135"/>
      <c r="S134" s="135"/>
      <c r="T134" s="135"/>
      <c r="U134" s="135"/>
      <c r="V134" s="70"/>
      <c r="W134" s="108"/>
    </row>
    <row r="135" spans="1:23">
      <c r="A135" s="105"/>
      <c r="B135" s="69"/>
      <c r="C135" s="71"/>
      <c r="D135" s="71"/>
      <c r="E135" s="168"/>
      <c r="F135" s="162"/>
      <c r="G135" s="162"/>
      <c r="H135" s="162"/>
      <c r="I135" s="162"/>
      <c r="J135" s="162"/>
      <c r="K135" s="70"/>
      <c r="L135" s="99"/>
      <c r="P135" s="69"/>
      <c r="Q135" s="71"/>
      <c r="R135" s="71"/>
      <c r="S135" s="71"/>
      <c r="T135" s="71"/>
      <c r="U135" s="71"/>
      <c r="V135" s="70"/>
      <c r="W135" s="108"/>
    </row>
    <row r="136" spans="1:23">
      <c r="A136" s="105"/>
      <c r="B136" s="69"/>
      <c r="C136" s="71"/>
      <c r="D136" s="71"/>
      <c r="E136" s="71"/>
      <c r="F136" s="137"/>
      <c r="G136" s="137"/>
      <c r="H136" s="137"/>
      <c r="I136" s="137"/>
      <c r="J136" s="137"/>
      <c r="K136" s="70"/>
      <c r="L136" s="99"/>
      <c r="P136" s="69"/>
      <c r="Q136" s="71"/>
      <c r="R136" s="71"/>
      <c r="S136" s="71"/>
      <c r="T136" s="71"/>
      <c r="U136" s="71"/>
      <c r="V136" s="70"/>
      <c r="W136" s="108"/>
    </row>
    <row r="137" spans="1:23" ht="16.5">
      <c r="A137" s="105"/>
      <c r="B137" s="69"/>
      <c r="C137" s="129" t="s">
        <v>24</v>
      </c>
      <c r="D137" s="170" t="s">
        <v>80</v>
      </c>
      <c r="E137" s="170"/>
      <c r="F137" s="170"/>
      <c r="G137" s="170"/>
      <c r="H137" s="170"/>
      <c r="I137" s="170"/>
      <c r="J137" s="170"/>
      <c r="K137" s="70"/>
      <c r="L137" s="99"/>
      <c r="P137" s="69"/>
      <c r="Q137" s="92" t="s">
        <v>81</v>
      </c>
      <c r="R137" s="71"/>
      <c r="S137" s="71"/>
      <c r="T137" s="71"/>
      <c r="U137" s="71"/>
      <c r="V137" s="70"/>
      <c r="W137" s="108"/>
    </row>
    <row r="138" spans="1:23">
      <c r="A138" s="105"/>
      <c r="B138" s="69"/>
      <c r="C138" s="71"/>
      <c r="D138" s="197"/>
      <c r="E138" s="197"/>
      <c r="F138" s="197"/>
      <c r="G138" s="197"/>
      <c r="H138" s="197"/>
      <c r="I138" s="197"/>
      <c r="J138" s="197"/>
      <c r="K138" s="83"/>
      <c r="L138" s="99"/>
      <c r="P138" s="69"/>
      <c r="Q138" s="71"/>
      <c r="R138" s="71"/>
      <c r="S138" s="71"/>
      <c r="T138" s="71"/>
      <c r="U138" s="71"/>
      <c r="V138" s="70"/>
      <c r="W138" s="108"/>
    </row>
    <row r="139" spans="1:23" ht="15.75" customHeight="1">
      <c r="A139" s="105"/>
      <c r="B139" s="69"/>
      <c r="C139" s="71"/>
      <c r="D139" s="134" t="s">
        <v>82</v>
      </c>
      <c r="E139" s="134"/>
      <c r="F139" s="217" t="s">
        <v>83</v>
      </c>
      <c r="G139" s="218"/>
      <c r="H139" s="218"/>
      <c r="I139" s="218"/>
      <c r="J139" s="219"/>
      <c r="K139" s="70"/>
      <c r="L139" s="99"/>
      <c r="P139" s="69"/>
      <c r="Q139" s="152" t="str">
        <f>IF(AND(M141=0,M142=0,M143=0,M144=0),"",IF(OR(M141&lt;4,M142&lt;4,M143&lt;4,M144&lt;4),_xlfn.CONCAT(Output!C21,IF(F62="A Lot",Output!C23,Output!C22)),IF(AND(M141&gt;=4,M142&gt;=4,M143&gt;=4,M144&gt;=4),_xlfn.CONCAT(Output!C24,IF(F62="A Lot",Output!C26,Output!C25)),"")))</f>
        <v/>
      </c>
      <c r="R139" s="140"/>
      <c r="S139" s="174" t="str">
        <f>IF(AND(M141=0,M142=0,M143=0,M144=0,M145=0),"",IF(OR(M141&lt;4,M142&lt;4,M143&lt;4,M144&lt;4),HYPERLINK(Links!D16,Links!C16),IF(AND(M141&gt;=4,M142&gt;=4,M143&gt;=4,M144&gt;=4),HYPERLINK(Links!D19,Links!C19))))</f>
        <v/>
      </c>
      <c r="T139" s="174"/>
      <c r="U139" s="174"/>
      <c r="V139" s="70"/>
      <c r="W139" s="108"/>
    </row>
    <row r="140" spans="1:23">
      <c r="A140" s="105"/>
      <c r="B140" s="69"/>
      <c r="C140" s="71"/>
      <c r="D140" s="71"/>
      <c r="E140" s="71"/>
      <c r="F140" s="6">
        <v>1</v>
      </c>
      <c r="G140" s="6">
        <v>2</v>
      </c>
      <c r="H140" s="6">
        <v>3</v>
      </c>
      <c r="I140" s="6">
        <v>4</v>
      </c>
      <c r="J140" s="6">
        <v>5</v>
      </c>
      <c r="K140" s="70"/>
      <c r="L140" s="99"/>
      <c r="P140" s="69"/>
      <c r="Q140" s="152"/>
      <c r="R140" s="140"/>
      <c r="S140" s="174"/>
      <c r="T140" s="174"/>
      <c r="U140" s="174"/>
      <c r="V140" s="70"/>
      <c r="W140" s="108"/>
    </row>
    <row r="141" spans="1:23">
      <c r="A141" s="105"/>
      <c r="B141" s="69"/>
      <c r="C141" s="71"/>
      <c r="D141" s="46" t="s">
        <v>73</v>
      </c>
      <c r="E141" s="47"/>
      <c r="F141" s="48"/>
      <c r="G141" s="48"/>
      <c r="H141" s="48"/>
      <c r="I141" s="48"/>
      <c r="J141" s="49"/>
      <c r="K141" s="70"/>
      <c r="L141" s="99"/>
      <c r="M141" s="126">
        <v>0</v>
      </c>
      <c r="N141" s="126" t="str">
        <f>IF(M141=1,"Energy","")</f>
        <v/>
      </c>
      <c r="O141" s="126" t="str">
        <f>IF(N141="","",IF(COUNTBLANK(N141:N145)=3," and ",IF(COUNTBLANK(N141:N145)=4,"",", ")))</f>
        <v/>
      </c>
      <c r="P141" s="69"/>
      <c r="Q141" s="152"/>
      <c r="R141" s="140"/>
      <c r="S141" s="174"/>
      <c r="T141" s="174"/>
      <c r="U141" s="174"/>
      <c r="V141" s="70"/>
      <c r="W141" s="108"/>
    </row>
    <row r="142" spans="1:23">
      <c r="A142" s="105"/>
      <c r="B142" s="69"/>
      <c r="C142" s="71"/>
      <c r="D142" s="33" t="s">
        <v>74</v>
      </c>
      <c r="E142" s="34"/>
      <c r="F142" s="29"/>
      <c r="G142" s="29"/>
      <c r="H142" s="29"/>
      <c r="I142" s="29"/>
      <c r="J142" s="29"/>
      <c r="K142" s="70"/>
      <c r="L142" s="99"/>
      <c r="M142" s="126">
        <v>0</v>
      </c>
      <c r="N142" s="126" t="str">
        <f>IF(M142=1,"Communications","")</f>
        <v/>
      </c>
      <c r="O142" s="126" t="str">
        <f>IF(N142="","",IF(COUNTBLANK(N143:N145)=2," and ",IF(COUNTBLANK(N143:N145)=3,"",", ")))</f>
        <v/>
      </c>
      <c r="P142" s="69"/>
      <c r="Q142" s="152"/>
      <c r="R142" s="140"/>
      <c r="S142" s="140"/>
      <c r="T142" s="140"/>
      <c r="U142" s="140"/>
      <c r="V142" s="70"/>
      <c r="W142" s="108"/>
    </row>
    <row r="143" spans="1:23">
      <c r="A143" s="105"/>
      <c r="B143" s="69"/>
      <c r="C143" s="71"/>
      <c r="D143" s="46" t="s">
        <v>75</v>
      </c>
      <c r="E143" s="47"/>
      <c r="F143" s="48"/>
      <c r="G143" s="48"/>
      <c r="H143" s="48"/>
      <c r="I143" s="48"/>
      <c r="J143" s="48"/>
      <c r="K143" s="70"/>
      <c r="L143" s="99"/>
      <c r="M143" s="126">
        <v>0</v>
      </c>
      <c r="N143" s="126" t="str">
        <f>IF(M143=1,"Transportation","")</f>
        <v/>
      </c>
      <c r="O143" s="126" t="str">
        <f>IF(N143="","",IF(COUNTBLANK(N144:N145)=1," and ",IF(COUNTBLANK(N144:N145)=2,"",", ")))</f>
        <v/>
      </c>
      <c r="P143" s="69"/>
      <c r="Q143" s="152"/>
      <c r="R143" s="140"/>
      <c r="S143" s="174" t="str">
        <f>IF(AND(M141=0,M142=0,M143=0,M144=0,M145=0),"",IF(OR(M141&lt;4,M142&lt;4,M143&lt;4,M144&lt;4),HYPERLINK(Links!D17,Links!C17),IF(OR(M141&gt;=4,M142&gt;=4,M143&gt;=4,M144&gt;=4),HYPERLINK(Links!D20,Links!C20))))</f>
        <v/>
      </c>
      <c r="T143" s="174"/>
      <c r="U143" s="174"/>
      <c r="V143" s="70"/>
      <c r="W143" s="108"/>
    </row>
    <row r="144" spans="1:23">
      <c r="A144" s="105"/>
      <c r="B144" s="69"/>
      <c r="C144" s="71"/>
      <c r="D144" s="33" t="s">
        <v>76</v>
      </c>
      <c r="E144" s="34"/>
      <c r="F144" s="29"/>
      <c r="G144" s="29"/>
      <c r="H144" s="29"/>
      <c r="I144" s="29"/>
      <c r="J144" s="29"/>
      <c r="K144" s="70"/>
      <c r="L144" s="99"/>
      <c r="M144" s="126">
        <v>0</v>
      </c>
      <c r="N144" s="126" t="str">
        <f>IF(M144=1,"Water &amp; Wastewater","")</f>
        <v/>
      </c>
      <c r="O144" s="126" t="str">
        <f>IF(N144="","",IF(N145="","",IF(AND(N145="",N145="")," and ", ", and ")))</f>
        <v/>
      </c>
      <c r="P144" s="69"/>
      <c r="Q144" s="152"/>
      <c r="R144" s="71"/>
      <c r="S144" s="174"/>
      <c r="T144" s="174"/>
      <c r="U144" s="174"/>
      <c r="V144" s="70"/>
      <c r="W144" s="108"/>
    </row>
    <row r="145" spans="1:23">
      <c r="A145" s="105"/>
      <c r="B145" s="69"/>
      <c r="C145" s="71"/>
      <c r="D145" s="46" t="s">
        <v>84</v>
      </c>
      <c r="E145" s="47"/>
      <c r="F145" s="49"/>
      <c r="G145" s="49"/>
      <c r="H145" s="49"/>
      <c r="I145" s="49"/>
      <c r="J145" s="49"/>
      <c r="K145" s="70"/>
      <c r="L145" s="99"/>
      <c r="M145" s="126">
        <v>0</v>
      </c>
      <c r="N145" s="126" t="str">
        <f>IF(M145=1,"Other","")</f>
        <v/>
      </c>
      <c r="O145" s="126"/>
      <c r="P145" s="69"/>
      <c r="Q145" s="152"/>
      <c r="R145" s="71"/>
      <c r="S145" s="174"/>
      <c r="T145" s="174"/>
      <c r="U145" s="174"/>
      <c r="V145" s="70"/>
      <c r="W145" s="108"/>
    </row>
    <row r="146" spans="1:23">
      <c r="A146" s="105"/>
      <c r="B146" s="69"/>
      <c r="C146" s="71"/>
      <c r="D146" s="71"/>
      <c r="E146" s="71"/>
      <c r="F146" s="71"/>
      <c r="G146" s="71"/>
      <c r="H146" s="71"/>
      <c r="I146" s="71"/>
      <c r="J146" s="71"/>
      <c r="K146" s="70"/>
      <c r="L146" s="99"/>
      <c r="P146" s="69"/>
      <c r="Q146" s="152"/>
      <c r="R146" s="71"/>
      <c r="S146" s="71"/>
      <c r="T146" s="71"/>
      <c r="U146" s="71"/>
      <c r="V146" s="70"/>
      <c r="W146" s="108"/>
    </row>
    <row r="147" spans="1:23">
      <c r="A147" s="105"/>
      <c r="B147" s="69"/>
      <c r="C147" s="71"/>
      <c r="D147" s="131"/>
      <c r="E147" s="131"/>
      <c r="F147" s="178" t="s">
        <v>17</v>
      </c>
      <c r="G147" s="178"/>
      <c r="H147" s="178"/>
      <c r="I147" s="178"/>
      <c r="J147" s="178"/>
      <c r="K147" s="70"/>
      <c r="L147" s="99"/>
      <c r="P147" s="69"/>
      <c r="Q147" s="152"/>
      <c r="R147" s="71"/>
      <c r="S147" s="174" t="str">
        <f>IF(AND(M141=0,M142=0,M143=0,M144=0,M145=0),"",IF(OR(M141&lt;4,M142&lt;4,M143&lt;4,M144&lt;4),HYPERLINK(Links!D18,Links!C18),""))</f>
        <v/>
      </c>
      <c r="T147" s="174"/>
      <c r="U147" s="174"/>
      <c r="V147" s="70"/>
      <c r="W147" s="108"/>
    </row>
    <row r="148" spans="1:23">
      <c r="A148" s="105"/>
      <c r="B148" s="69"/>
      <c r="C148" s="71"/>
      <c r="D148" s="131"/>
      <c r="E148" s="199" t="s">
        <v>85</v>
      </c>
      <c r="F148" s="198" t="s">
        <v>86</v>
      </c>
      <c r="G148" s="198"/>
      <c r="H148" s="198"/>
      <c r="I148" s="198"/>
      <c r="J148" s="198"/>
      <c r="K148" s="70"/>
      <c r="L148" s="99"/>
      <c r="P148" s="69"/>
      <c r="Q148" s="152"/>
      <c r="R148" s="71"/>
      <c r="S148" s="174"/>
      <c r="T148" s="174"/>
      <c r="U148" s="174"/>
      <c r="V148" s="70"/>
      <c r="W148" s="108"/>
    </row>
    <row r="149" spans="1:23">
      <c r="A149" s="105"/>
      <c r="B149" s="69"/>
      <c r="C149" s="71"/>
      <c r="D149" s="131"/>
      <c r="E149" s="199"/>
      <c r="F149" s="198"/>
      <c r="G149" s="198"/>
      <c r="H149" s="198"/>
      <c r="I149" s="198"/>
      <c r="J149" s="198"/>
      <c r="K149" s="70"/>
      <c r="L149" s="99"/>
      <c r="P149" s="69"/>
      <c r="Q149" s="152"/>
      <c r="R149" s="71"/>
      <c r="S149" s="174"/>
      <c r="T149" s="174"/>
      <c r="U149" s="174"/>
      <c r="V149" s="70"/>
      <c r="W149" s="108"/>
    </row>
    <row r="150" spans="1:23">
      <c r="A150" s="105"/>
      <c r="B150" s="69"/>
      <c r="C150" s="71"/>
      <c r="D150" s="131"/>
      <c r="E150" s="199"/>
      <c r="F150" s="198"/>
      <c r="G150" s="198"/>
      <c r="H150" s="198"/>
      <c r="I150" s="198"/>
      <c r="J150" s="198"/>
      <c r="K150" s="70"/>
      <c r="L150" s="99"/>
      <c r="P150" s="69"/>
      <c r="Q150" s="88"/>
      <c r="R150" s="71"/>
      <c r="S150" s="71"/>
      <c r="T150" s="71"/>
      <c r="U150" s="71"/>
      <c r="V150" s="70"/>
      <c r="W150" s="108"/>
    </row>
    <row r="151" spans="1:23">
      <c r="A151" s="105"/>
      <c r="B151" s="69"/>
      <c r="C151" s="71"/>
      <c r="D151" s="131"/>
      <c r="E151" s="168" t="s">
        <v>20</v>
      </c>
      <c r="F151" s="198" t="s">
        <v>87</v>
      </c>
      <c r="G151" s="198"/>
      <c r="H151" s="198"/>
      <c r="I151" s="198"/>
      <c r="J151" s="198"/>
      <c r="K151" s="70"/>
      <c r="L151" s="99"/>
      <c r="P151" s="69"/>
      <c r="Q151" s="88"/>
      <c r="R151" s="71"/>
      <c r="S151" s="71"/>
      <c r="T151" s="71"/>
      <c r="U151" s="71"/>
      <c r="V151" s="70"/>
      <c r="W151" s="108"/>
    </row>
    <row r="152" spans="1:23">
      <c r="A152" s="105"/>
      <c r="B152" s="69"/>
      <c r="C152" s="71"/>
      <c r="D152" s="131"/>
      <c r="E152" s="168"/>
      <c r="F152" s="198"/>
      <c r="G152" s="198"/>
      <c r="H152" s="198"/>
      <c r="I152" s="198"/>
      <c r="J152" s="198"/>
      <c r="K152" s="70"/>
      <c r="L152" s="99"/>
      <c r="P152" s="69"/>
      <c r="Q152" s="88"/>
      <c r="R152" s="71"/>
      <c r="S152" s="71"/>
      <c r="T152" s="71"/>
      <c r="U152" s="71"/>
      <c r="V152" s="70"/>
      <c r="W152" s="108"/>
    </row>
    <row r="153" spans="1:23">
      <c r="A153" s="105"/>
      <c r="B153" s="69"/>
      <c r="C153" s="71"/>
      <c r="D153" s="131"/>
      <c r="E153" s="168"/>
      <c r="F153" s="198"/>
      <c r="G153" s="198"/>
      <c r="H153" s="198"/>
      <c r="I153" s="198"/>
      <c r="J153" s="198"/>
      <c r="K153" s="70"/>
      <c r="L153" s="99"/>
      <c r="P153" s="69"/>
      <c r="Q153" s="88"/>
      <c r="R153" s="71"/>
      <c r="S153" s="71"/>
      <c r="T153" s="71"/>
      <c r="U153" s="71"/>
      <c r="V153" s="70"/>
      <c r="W153" s="108"/>
    </row>
    <row r="154" spans="1:23">
      <c r="A154" s="105"/>
      <c r="B154" s="69"/>
      <c r="C154" s="71"/>
      <c r="D154" s="131"/>
      <c r="E154" s="168" t="s">
        <v>22</v>
      </c>
      <c r="F154" s="162" t="s">
        <v>88</v>
      </c>
      <c r="G154" s="162"/>
      <c r="H154" s="162"/>
      <c r="I154" s="162"/>
      <c r="J154" s="162"/>
      <c r="K154" s="70"/>
      <c r="L154" s="99"/>
      <c r="P154" s="69"/>
      <c r="Q154" s="88"/>
      <c r="R154" s="71"/>
      <c r="S154" s="71"/>
      <c r="T154" s="71"/>
      <c r="U154" s="71"/>
      <c r="V154" s="70"/>
      <c r="W154" s="108"/>
    </row>
    <row r="155" spans="1:23">
      <c r="A155" s="105"/>
      <c r="B155" s="69"/>
      <c r="C155" s="71"/>
      <c r="D155" s="131"/>
      <c r="E155" s="168"/>
      <c r="F155" s="162"/>
      <c r="G155" s="162"/>
      <c r="H155" s="162"/>
      <c r="I155" s="162"/>
      <c r="J155" s="162"/>
      <c r="K155" s="70"/>
      <c r="L155" s="99"/>
      <c r="P155" s="69"/>
      <c r="Q155" s="88"/>
      <c r="R155" s="71"/>
      <c r="S155" s="71"/>
      <c r="T155" s="71"/>
      <c r="U155" s="71"/>
      <c r="V155" s="70"/>
      <c r="W155" s="108"/>
    </row>
    <row r="156" spans="1:23">
      <c r="A156" s="105"/>
      <c r="B156" s="69"/>
      <c r="C156" s="71"/>
      <c r="D156" s="131"/>
      <c r="E156" s="168"/>
      <c r="F156" s="162"/>
      <c r="G156" s="162"/>
      <c r="H156" s="162"/>
      <c r="I156" s="162"/>
      <c r="J156" s="162"/>
      <c r="K156" s="70"/>
      <c r="L156" s="99"/>
      <c r="P156" s="69"/>
      <c r="Q156" s="88"/>
      <c r="R156" s="71"/>
      <c r="S156" s="71"/>
      <c r="T156" s="71"/>
      <c r="U156" s="71"/>
      <c r="V156" s="70"/>
      <c r="W156" s="108"/>
    </row>
    <row r="157" spans="1:23">
      <c r="A157" s="105"/>
      <c r="B157" s="69"/>
      <c r="C157" s="71"/>
      <c r="D157" s="71"/>
      <c r="E157" s="71"/>
      <c r="F157" s="71"/>
      <c r="G157" s="71"/>
      <c r="H157" s="71"/>
      <c r="I157" s="71"/>
      <c r="J157" s="71"/>
      <c r="K157" s="70"/>
      <c r="L157" s="99"/>
      <c r="P157" s="69"/>
      <c r="Q157" s="88"/>
      <c r="R157" s="71"/>
      <c r="S157" s="71"/>
      <c r="T157" s="71"/>
      <c r="U157" s="71"/>
      <c r="V157" s="70"/>
      <c r="W157" s="108"/>
    </row>
    <row r="158" spans="1:23" ht="15.75" customHeight="1">
      <c r="A158" s="105"/>
      <c r="B158" s="69"/>
      <c r="C158" s="129" t="s">
        <v>36</v>
      </c>
      <c r="D158" s="157" t="s">
        <v>89</v>
      </c>
      <c r="E158" s="157"/>
      <c r="F158" s="157"/>
      <c r="G158" s="157"/>
      <c r="H158" s="157"/>
      <c r="I158" s="157"/>
      <c r="J158" s="157"/>
      <c r="K158" s="70"/>
      <c r="L158" s="99"/>
      <c r="P158" s="69"/>
      <c r="Q158" s="92" t="s">
        <v>90</v>
      </c>
      <c r="R158" s="71"/>
      <c r="S158" s="71"/>
      <c r="T158" s="71"/>
      <c r="U158" s="71"/>
      <c r="V158" s="70"/>
      <c r="W158" s="108"/>
    </row>
    <row r="159" spans="1:23" ht="15.75" customHeight="1">
      <c r="A159" s="105"/>
      <c r="B159" s="69"/>
      <c r="C159" s="129"/>
      <c r="D159" s="157"/>
      <c r="E159" s="157"/>
      <c r="F159" s="157"/>
      <c r="G159" s="157"/>
      <c r="H159" s="157"/>
      <c r="I159" s="157"/>
      <c r="J159" s="157"/>
      <c r="K159" s="70"/>
      <c r="L159" s="99"/>
      <c r="P159" s="69"/>
      <c r="Q159" s="88"/>
      <c r="R159" s="71"/>
      <c r="S159" s="71"/>
      <c r="T159" s="71"/>
      <c r="U159" s="71"/>
      <c r="V159" s="70"/>
      <c r="W159" s="108"/>
    </row>
    <row r="160" spans="1:23" ht="15" customHeight="1">
      <c r="A160" s="105"/>
      <c r="B160" s="69"/>
      <c r="C160" s="71"/>
      <c r="D160" s="84"/>
      <c r="E160" s="84"/>
      <c r="F160" s="84"/>
      <c r="G160" s="84"/>
      <c r="H160" s="84"/>
      <c r="I160" s="84"/>
      <c r="J160" s="84"/>
      <c r="K160" s="70"/>
      <c r="L160" s="99"/>
      <c r="P160" s="69"/>
      <c r="Q160" s="152" t="str">
        <f>IF(F161="","",IF(F161="Yes",Output!C28,Output!C27))</f>
        <v/>
      </c>
      <c r="R160" s="140"/>
      <c r="S160" s="234" t="str">
        <f>IF(Q160="","",HYPERLINK(Links!D21,Links!C21))</f>
        <v/>
      </c>
      <c r="T160" s="140"/>
      <c r="U160" s="234" t="str">
        <f>IF(Q160="","",HYPERLINK(Links!D22,Links!C22))</f>
        <v/>
      </c>
      <c r="V160" s="70"/>
      <c r="W160" s="108"/>
    </row>
    <row r="161" spans="1:23" ht="15.75" customHeight="1">
      <c r="A161" s="105"/>
      <c r="B161" s="69"/>
      <c r="C161" s="71"/>
      <c r="D161" s="139"/>
      <c r="E161" s="74" t="s">
        <v>39</v>
      </c>
      <c r="F161" s="45"/>
      <c r="G161" s="71"/>
      <c r="H161" s="71"/>
      <c r="I161" s="71"/>
      <c r="J161" s="71"/>
      <c r="K161" s="70"/>
      <c r="L161" s="99"/>
      <c r="P161" s="69"/>
      <c r="Q161" s="152"/>
      <c r="R161" s="140"/>
      <c r="S161" s="234"/>
      <c r="T161" s="140"/>
      <c r="U161" s="234"/>
      <c r="V161" s="70"/>
      <c r="W161" s="108"/>
    </row>
    <row r="162" spans="1:23">
      <c r="A162" s="105"/>
      <c r="B162" s="69"/>
      <c r="C162" s="71"/>
      <c r="D162" s="139"/>
      <c r="E162" s="139"/>
      <c r="F162" s="71"/>
      <c r="G162" s="71"/>
      <c r="H162" s="71"/>
      <c r="I162" s="71"/>
      <c r="J162" s="71"/>
      <c r="K162" s="70"/>
      <c r="L162" s="99"/>
      <c r="P162" s="69"/>
      <c r="Q162" s="152"/>
      <c r="R162" s="140"/>
      <c r="S162" s="234"/>
      <c r="T162" s="140"/>
      <c r="U162" s="234"/>
      <c r="V162" s="70"/>
      <c r="W162" s="108"/>
    </row>
    <row r="163" spans="1:23">
      <c r="A163" s="105"/>
      <c r="B163" s="69"/>
      <c r="C163" s="71"/>
      <c r="D163" s="139"/>
      <c r="E163" s="139"/>
      <c r="F163" s="71"/>
      <c r="G163" s="71"/>
      <c r="H163" s="71"/>
      <c r="I163" s="71"/>
      <c r="J163" s="71"/>
      <c r="K163" s="70"/>
      <c r="L163" s="99"/>
      <c r="P163" s="69"/>
      <c r="Q163" s="152"/>
      <c r="R163" s="140"/>
      <c r="S163" s="133"/>
      <c r="T163" s="140"/>
      <c r="U163" s="133"/>
      <c r="V163" s="70"/>
      <c r="W163" s="108"/>
    </row>
    <row r="164" spans="1:23">
      <c r="A164" s="105"/>
      <c r="B164" s="79"/>
      <c r="C164" s="80"/>
      <c r="D164" s="80"/>
      <c r="E164" s="80"/>
      <c r="F164" s="80"/>
      <c r="G164" s="80"/>
      <c r="H164" s="80"/>
      <c r="I164" s="80"/>
      <c r="J164" s="80"/>
      <c r="K164" s="81"/>
      <c r="L164" s="99"/>
      <c r="P164" s="79"/>
      <c r="Q164" s="80"/>
      <c r="R164" s="80"/>
      <c r="S164" s="80"/>
      <c r="T164" s="80"/>
      <c r="U164" s="80"/>
      <c r="V164" s="81"/>
      <c r="W164" s="108"/>
    </row>
    <row r="165" spans="1:23" s="116" customFormat="1" ht="22.5" customHeight="1">
      <c r="A165" s="106"/>
      <c r="B165" s="232" t="s">
        <v>91</v>
      </c>
      <c r="C165" s="233"/>
      <c r="D165" s="233"/>
      <c r="E165" s="233"/>
      <c r="F165" s="233"/>
      <c r="G165" s="233"/>
      <c r="H165" s="233"/>
      <c r="I165" s="233"/>
      <c r="J165" s="233"/>
      <c r="K165" s="138"/>
      <c r="L165" s="98"/>
      <c r="M165" s="124"/>
      <c r="N165" s="124"/>
      <c r="O165" s="124"/>
      <c r="P165" s="241" t="s">
        <v>92</v>
      </c>
      <c r="Q165" s="242"/>
      <c r="R165" s="242"/>
      <c r="S165" s="242"/>
      <c r="T165" s="242"/>
      <c r="U165" s="242"/>
      <c r="V165" s="243"/>
      <c r="W165" s="110"/>
    </row>
    <row r="166" spans="1:23">
      <c r="A166" s="105"/>
      <c r="B166" s="66"/>
      <c r="C166" s="67"/>
      <c r="D166" s="67"/>
      <c r="E166" s="67"/>
      <c r="F166" s="67"/>
      <c r="G166" s="67"/>
      <c r="H166" s="67"/>
      <c r="I166" s="67"/>
      <c r="J166" s="67"/>
      <c r="K166" s="68"/>
      <c r="L166" s="99"/>
      <c r="P166" s="69"/>
      <c r="Q166" s="71"/>
      <c r="R166" s="71"/>
      <c r="S166" s="71"/>
      <c r="T166" s="71"/>
      <c r="U166" s="71"/>
      <c r="V166" s="70"/>
      <c r="W166" s="108"/>
    </row>
    <row r="167" spans="1:23" ht="16.5">
      <c r="A167" s="105"/>
      <c r="B167" s="69"/>
      <c r="C167" s="129" t="s">
        <v>14</v>
      </c>
      <c r="D167" s="170" t="s">
        <v>93</v>
      </c>
      <c r="E167" s="170"/>
      <c r="F167" s="170"/>
      <c r="G167" s="170"/>
      <c r="H167" s="170"/>
      <c r="I167" s="170"/>
      <c r="J167" s="170"/>
      <c r="K167" s="70"/>
      <c r="L167" s="99"/>
      <c r="P167" s="69"/>
      <c r="Q167" s="93" t="s">
        <v>94</v>
      </c>
      <c r="R167" s="71"/>
      <c r="S167" s="71"/>
      <c r="T167" s="71"/>
      <c r="U167" s="71"/>
      <c r="V167" s="70"/>
      <c r="W167" s="108"/>
    </row>
    <row r="168" spans="1:23">
      <c r="A168" s="105"/>
      <c r="B168" s="69"/>
      <c r="C168" s="71"/>
      <c r="D168" s="197"/>
      <c r="E168" s="197"/>
      <c r="F168" s="197"/>
      <c r="G168" s="197"/>
      <c r="H168" s="197"/>
      <c r="I168" s="197"/>
      <c r="J168" s="197"/>
      <c r="K168" s="70"/>
      <c r="L168" s="99"/>
      <c r="P168" s="69"/>
      <c r="Q168" s="71"/>
      <c r="R168" s="71"/>
      <c r="S168" s="71"/>
      <c r="T168" s="71"/>
      <c r="U168" s="71"/>
      <c r="V168" s="70"/>
      <c r="W168" s="108"/>
    </row>
    <row r="169" spans="1:23" ht="15.75" customHeight="1">
      <c r="A169" s="105"/>
      <c r="B169" s="69"/>
      <c r="C169" s="71"/>
      <c r="D169" s="134" t="s">
        <v>95</v>
      </c>
      <c r="E169" s="134"/>
      <c r="F169" s="193" t="s">
        <v>96</v>
      </c>
      <c r="G169" s="194"/>
      <c r="H169" s="194"/>
      <c r="I169" s="194"/>
      <c r="J169" s="195"/>
      <c r="K169" s="70"/>
      <c r="L169" s="99"/>
      <c r="P169" s="69"/>
      <c r="Q169" s="152" t="str">
        <f>IF(OR(M171="",M172="",M173=""),"",IF(OR(M171=1,M172=1,M173=1),_xlfn.CONCAT(IF(M171=5,_xlfn.CONCAT(Output!C29,N171,O171,N172,O172,N173,O173,Output!C30),_xlfn.CONCAT(Output!C29,N171,O171,N172,O172,N173,O173,Output!C30,Output!C32))),_xlfn.CONCAT(IF(OR(AND(M171&gt;1,M171&lt;5),AND(M172&gt;1,M172&lt;5),AND(M173&gt;1,M173&lt;5)),Output!C31,""),IF(AND(M171&gt;1,M171&lt;5),Output!C32,""),IF(OR(M171=5,M172=5,M173=5),_xlfn.CONCAT(Output!C33,N176,O176,N177,O177,N178,O178,Output!C34),""))))</f>
        <v/>
      </c>
      <c r="R169" s="140"/>
      <c r="S169" s="174" t="str">
        <f>IF(AND(M171&gt;0,M171&lt;5),HYPERLINK(Links!D23,Links!C23),"")</f>
        <v/>
      </c>
      <c r="T169" s="174"/>
      <c r="U169" s="174"/>
      <c r="V169" s="70"/>
      <c r="W169" s="108"/>
    </row>
    <row r="170" spans="1:23">
      <c r="A170" s="105"/>
      <c r="B170" s="69"/>
      <c r="C170" s="71"/>
      <c r="D170" s="71"/>
      <c r="E170" s="71"/>
      <c r="F170" s="6">
        <v>1</v>
      </c>
      <c r="G170" s="6">
        <v>2</v>
      </c>
      <c r="H170" s="6">
        <v>3</v>
      </c>
      <c r="I170" s="6">
        <v>4</v>
      </c>
      <c r="J170" s="6">
        <v>5</v>
      </c>
      <c r="K170" s="70"/>
      <c r="L170" s="99"/>
      <c r="P170" s="69"/>
      <c r="Q170" s="152"/>
      <c r="R170" s="140"/>
      <c r="S170" s="174"/>
      <c r="T170" s="174"/>
      <c r="U170" s="174"/>
      <c r="V170" s="70"/>
      <c r="W170" s="108"/>
    </row>
    <row r="171" spans="1:23">
      <c r="A171" s="105"/>
      <c r="B171" s="69"/>
      <c r="C171" s="71"/>
      <c r="D171" s="41" t="s">
        <v>97</v>
      </c>
      <c r="E171" s="40"/>
      <c r="F171" s="42"/>
      <c r="G171" s="42"/>
      <c r="H171" s="42"/>
      <c r="I171" s="42"/>
      <c r="J171" s="43"/>
      <c r="K171" s="70"/>
      <c r="L171" s="99"/>
      <c r="M171" s="126">
        <v>0</v>
      </c>
      <c r="N171" s="126" t="str">
        <f>IF(M171=1,"Natural", "")</f>
        <v/>
      </c>
      <c r="O171" s="126" t="str">
        <f>IF(N171="","",IF(COUNTBLANK(N171:N173)=1," and ",IF(COUNTBLANK(N171:N173)=2,"",", ")))</f>
        <v/>
      </c>
      <c r="P171" s="69"/>
      <c r="Q171" s="152"/>
      <c r="R171" s="135"/>
      <c r="S171" s="174"/>
      <c r="T171" s="174"/>
      <c r="U171" s="174"/>
      <c r="V171" s="70"/>
      <c r="W171" s="108"/>
    </row>
    <row r="172" spans="1:23">
      <c r="A172" s="105"/>
      <c r="B172" s="69"/>
      <c r="C172" s="71"/>
      <c r="D172" s="33" t="s">
        <v>98</v>
      </c>
      <c r="E172" s="34"/>
      <c r="F172" s="29"/>
      <c r="G172" s="29"/>
      <c r="H172" s="29"/>
      <c r="I172" s="29"/>
      <c r="J172" s="29"/>
      <c r="K172" s="70"/>
      <c r="L172" s="99"/>
      <c r="M172" s="126">
        <v>0</v>
      </c>
      <c r="N172" s="126" t="str">
        <f>IF(M172=1,"Accidental", "")</f>
        <v/>
      </c>
      <c r="O172" s="126" t="str">
        <f>IF(N172="","",IF(COUNTBLANK(N173:N173)=0," and ",IF(COUNTBLANK(N173:N173)=1,"",", ")))</f>
        <v/>
      </c>
      <c r="P172" s="69"/>
      <c r="Q172" s="152"/>
      <c r="R172" s="135"/>
      <c r="S172" s="135"/>
      <c r="T172" s="135"/>
      <c r="U172" s="135"/>
      <c r="V172" s="70"/>
      <c r="W172" s="108"/>
    </row>
    <row r="173" spans="1:23">
      <c r="A173" s="105"/>
      <c r="B173" s="69"/>
      <c r="C173" s="71"/>
      <c r="D173" s="41" t="s">
        <v>99</v>
      </c>
      <c r="E173" s="40"/>
      <c r="F173" s="42"/>
      <c r="G173" s="42"/>
      <c r="H173" s="42"/>
      <c r="I173" s="42"/>
      <c r="J173" s="42"/>
      <c r="K173" s="70"/>
      <c r="L173" s="99"/>
      <c r="M173" s="126">
        <v>0</v>
      </c>
      <c r="N173" s="126" t="str">
        <f>IF(M173=1,"Deliberate", "")</f>
        <v/>
      </c>
      <c r="O173" s="126"/>
      <c r="P173" s="69"/>
      <c r="Q173" s="152"/>
      <c r="R173" s="71"/>
      <c r="S173" s="71"/>
      <c r="T173" s="71"/>
      <c r="U173" s="71"/>
      <c r="V173" s="70"/>
      <c r="W173" s="108"/>
    </row>
    <row r="174" spans="1:23">
      <c r="A174" s="105"/>
      <c r="B174" s="69"/>
      <c r="C174" s="71"/>
      <c r="D174" s="82"/>
      <c r="E174" s="82"/>
      <c r="F174" s="78"/>
      <c r="G174" s="78"/>
      <c r="H174" s="78"/>
      <c r="I174" s="78"/>
      <c r="J174" s="78"/>
      <c r="K174" s="70"/>
      <c r="L174" s="99"/>
      <c r="P174" s="69"/>
      <c r="Q174" s="152"/>
      <c r="R174" s="71"/>
      <c r="S174" s="71"/>
      <c r="T174" s="71"/>
      <c r="U174" s="71"/>
      <c r="V174" s="70"/>
      <c r="W174" s="108"/>
    </row>
    <row r="175" spans="1:23">
      <c r="A175" s="105"/>
      <c r="B175" s="69"/>
      <c r="C175" s="71"/>
      <c r="D175" s="71"/>
      <c r="E175" s="131"/>
      <c r="F175" s="171" t="s">
        <v>17</v>
      </c>
      <c r="G175" s="171"/>
      <c r="H175" s="171"/>
      <c r="I175" s="171"/>
      <c r="J175" s="171"/>
      <c r="K175" s="70"/>
      <c r="L175" s="99"/>
      <c r="P175" s="69"/>
      <c r="Q175" s="152"/>
      <c r="R175" s="71"/>
      <c r="S175" s="71"/>
      <c r="T175" s="71"/>
      <c r="U175" s="71"/>
      <c r="V175" s="70"/>
      <c r="W175" s="108"/>
    </row>
    <row r="176" spans="1:23">
      <c r="A176" s="105"/>
      <c r="B176" s="69"/>
      <c r="C176" s="71"/>
      <c r="D176" s="71"/>
      <c r="E176" s="73" t="s">
        <v>18</v>
      </c>
      <c r="F176" s="231" t="s">
        <v>100</v>
      </c>
      <c r="G176" s="231"/>
      <c r="H176" s="231"/>
      <c r="I176" s="231"/>
      <c r="J176" s="231"/>
      <c r="K176" s="70"/>
      <c r="L176" s="99"/>
      <c r="M176" s="126">
        <f>M171</f>
        <v>0</v>
      </c>
      <c r="N176" s="126" t="str">
        <f>IF(M176=5,"Natural", "")</f>
        <v/>
      </c>
      <c r="O176" s="126" t="str">
        <f>IF(N176="","",IF(COUNTBLANK(N176:N178)=1," and ",IF(COUNTBLANK(N176:N178)=2,"",", ")))</f>
        <v/>
      </c>
      <c r="P176" s="69"/>
      <c r="Q176" s="152"/>
      <c r="R176" s="71"/>
      <c r="S176" s="71"/>
      <c r="T176" s="71"/>
      <c r="U176" s="71"/>
      <c r="V176" s="70"/>
      <c r="W176" s="108"/>
    </row>
    <row r="177" spans="1:23">
      <c r="A177" s="105"/>
      <c r="B177" s="69"/>
      <c r="C177" s="71"/>
      <c r="D177" s="71"/>
      <c r="E177" s="168" t="s">
        <v>20</v>
      </c>
      <c r="F177" s="162" t="s">
        <v>101</v>
      </c>
      <c r="G177" s="162"/>
      <c r="H177" s="162"/>
      <c r="I177" s="162"/>
      <c r="J177" s="162"/>
      <c r="K177" s="70"/>
      <c r="L177" s="99"/>
      <c r="M177" s="126">
        <f>M172</f>
        <v>0</v>
      </c>
      <c r="N177" s="126" t="str">
        <f>IF(M177=5,"Accidental", "")</f>
        <v/>
      </c>
      <c r="O177" s="126" t="str">
        <f>IF(N177="","",IF(COUNTBLANK(N178:N178)=0," and ",IF(COUNTBLANK(N178:N178)=1,"",", ")))</f>
        <v/>
      </c>
      <c r="P177" s="69"/>
      <c r="Q177" s="152"/>
      <c r="R177" s="71"/>
      <c r="S177" s="71"/>
      <c r="T177" s="71"/>
      <c r="U177" s="71"/>
      <c r="V177" s="70"/>
      <c r="W177" s="108"/>
    </row>
    <row r="178" spans="1:23">
      <c r="A178" s="105"/>
      <c r="B178" s="69"/>
      <c r="C178" s="71"/>
      <c r="D178" s="71"/>
      <c r="E178" s="168"/>
      <c r="F178" s="162"/>
      <c r="G178" s="162"/>
      <c r="H178" s="162"/>
      <c r="I178" s="162"/>
      <c r="J178" s="162"/>
      <c r="K178" s="70"/>
      <c r="L178" s="99"/>
      <c r="M178" s="126">
        <f>M173</f>
        <v>0</v>
      </c>
      <c r="N178" s="126" t="str">
        <f>IF(M178=5,"Deliberate", "")</f>
        <v/>
      </c>
      <c r="O178" s="126"/>
      <c r="P178" s="69"/>
      <c r="Q178" s="71"/>
      <c r="R178" s="71"/>
      <c r="S178" s="71"/>
      <c r="T178" s="71"/>
      <c r="U178" s="71"/>
      <c r="V178" s="70"/>
      <c r="W178" s="108"/>
    </row>
    <row r="179" spans="1:23">
      <c r="A179" s="105"/>
      <c r="B179" s="69"/>
      <c r="C179" s="71"/>
      <c r="D179" s="71"/>
      <c r="E179" s="168" t="s">
        <v>22</v>
      </c>
      <c r="F179" s="162" t="s">
        <v>102</v>
      </c>
      <c r="G179" s="162"/>
      <c r="H179" s="162"/>
      <c r="I179" s="162"/>
      <c r="J179" s="162"/>
      <c r="K179" s="70"/>
      <c r="L179" s="99"/>
      <c r="P179" s="69"/>
      <c r="Q179" s="71"/>
      <c r="R179" s="71"/>
      <c r="S179" s="71"/>
      <c r="T179" s="71"/>
      <c r="U179" s="71"/>
      <c r="V179" s="70"/>
      <c r="W179" s="108"/>
    </row>
    <row r="180" spans="1:23">
      <c r="A180" s="105"/>
      <c r="B180" s="69"/>
      <c r="C180" s="71"/>
      <c r="D180" s="71"/>
      <c r="E180" s="168"/>
      <c r="F180" s="162"/>
      <c r="G180" s="162"/>
      <c r="H180" s="162"/>
      <c r="I180" s="162"/>
      <c r="J180" s="162"/>
      <c r="K180" s="70"/>
      <c r="L180" s="99"/>
      <c r="P180" s="69"/>
      <c r="Q180" s="71"/>
      <c r="R180" s="71"/>
      <c r="S180" s="71"/>
      <c r="T180" s="71"/>
      <c r="U180" s="71"/>
      <c r="V180" s="70"/>
      <c r="W180" s="108"/>
    </row>
    <row r="181" spans="1:23">
      <c r="A181" s="105"/>
      <c r="B181" s="69"/>
      <c r="C181" s="71"/>
      <c r="D181" s="71"/>
      <c r="E181" s="71"/>
      <c r="F181" s="71"/>
      <c r="G181" s="71"/>
      <c r="H181" s="71"/>
      <c r="I181" s="71"/>
      <c r="J181" s="71"/>
      <c r="K181" s="70"/>
      <c r="L181" s="99"/>
      <c r="P181" s="69"/>
      <c r="Q181" s="71"/>
      <c r="R181" s="71"/>
      <c r="S181" s="71"/>
      <c r="T181" s="71"/>
      <c r="U181" s="71"/>
      <c r="V181" s="70"/>
      <c r="W181" s="108"/>
    </row>
    <row r="182" spans="1:23" ht="16.5">
      <c r="A182" s="105"/>
      <c r="B182" s="69"/>
      <c r="C182" s="129" t="s">
        <v>24</v>
      </c>
      <c r="D182" s="170" t="s">
        <v>103</v>
      </c>
      <c r="E182" s="170"/>
      <c r="F182" s="170"/>
      <c r="G182" s="170"/>
      <c r="H182" s="170"/>
      <c r="I182" s="170"/>
      <c r="J182" s="170"/>
      <c r="K182" s="70"/>
      <c r="L182" s="99"/>
      <c r="P182" s="69"/>
      <c r="Q182" s="93" t="s">
        <v>104</v>
      </c>
      <c r="R182" s="71"/>
      <c r="S182" s="71"/>
      <c r="T182" s="71"/>
      <c r="U182" s="71"/>
      <c r="V182" s="70"/>
      <c r="W182" s="108"/>
    </row>
    <row r="183" spans="1:23">
      <c r="A183" s="105"/>
      <c r="B183" s="69"/>
      <c r="C183" s="71"/>
      <c r="D183" s="71"/>
      <c r="E183" s="71"/>
      <c r="F183" s="71"/>
      <c r="G183" s="71"/>
      <c r="H183" s="71"/>
      <c r="I183" s="71"/>
      <c r="J183" s="71"/>
      <c r="K183" s="70"/>
      <c r="L183" s="99"/>
      <c r="P183" s="69"/>
      <c r="Q183" s="71"/>
      <c r="R183" s="71"/>
      <c r="S183" s="71"/>
      <c r="T183" s="71"/>
      <c r="U183" s="71"/>
      <c r="V183" s="70"/>
      <c r="W183" s="108"/>
    </row>
    <row r="184" spans="1:23" ht="15.75" customHeight="1">
      <c r="A184" s="105"/>
      <c r="B184" s="69"/>
      <c r="C184" s="71"/>
      <c r="D184" s="71"/>
      <c r="E184" s="74" t="s">
        <v>39</v>
      </c>
      <c r="F184" s="44"/>
      <c r="G184" s="71"/>
      <c r="H184" s="71"/>
      <c r="I184" s="71"/>
      <c r="J184" s="71"/>
      <c r="K184" s="70"/>
      <c r="L184" s="99"/>
      <c r="P184" s="69"/>
      <c r="Q184" s="152" t="str">
        <f>IF(F184="","",IF(F184="Yes",Output!C36,Output!C35))</f>
        <v/>
      </c>
      <c r="R184" s="135"/>
      <c r="S184" s="174" t="str">
        <f>IF(F184="","",IF(F184="Yes","",HYPERLINK(Links!D24,Links!C24)))</f>
        <v/>
      </c>
      <c r="T184" s="135"/>
      <c r="U184" s="174" t="str">
        <f>IF(F184="","",IF(F184="Yes","",HYPERLINK(Links!D25,Links!C25)))</f>
        <v/>
      </c>
      <c r="V184" s="70"/>
      <c r="W184" s="108"/>
    </row>
    <row r="185" spans="1:23">
      <c r="A185" s="105"/>
      <c r="B185" s="69"/>
      <c r="C185" s="71"/>
      <c r="D185" s="71"/>
      <c r="E185" s="71"/>
      <c r="F185" s="71"/>
      <c r="G185" s="71"/>
      <c r="H185" s="71"/>
      <c r="I185" s="71"/>
      <c r="J185" s="71"/>
      <c r="K185" s="70"/>
      <c r="L185" s="99"/>
      <c r="P185" s="69"/>
      <c r="Q185" s="152"/>
      <c r="R185" s="135"/>
      <c r="S185" s="174"/>
      <c r="T185" s="135"/>
      <c r="U185" s="174"/>
      <c r="V185" s="70"/>
      <c r="W185" s="108"/>
    </row>
    <row r="186" spans="1:23">
      <c r="A186" s="105"/>
      <c r="B186" s="69"/>
      <c r="C186" s="71"/>
      <c r="D186" s="71"/>
      <c r="E186" s="71"/>
      <c r="F186" s="71"/>
      <c r="G186" s="71"/>
      <c r="H186" s="71"/>
      <c r="I186" s="71"/>
      <c r="J186" s="71"/>
      <c r="K186" s="70"/>
      <c r="L186" s="99"/>
      <c r="P186" s="69"/>
      <c r="Q186" s="152"/>
      <c r="R186" s="135"/>
      <c r="S186" s="174"/>
      <c r="T186" s="135"/>
      <c r="U186" s="174"/>
      <c r="V186" s="70"/>
      <c r="W186" s="108"/>
    </row>
    <row r="187" spans="1:23">
      <c r="A187" s="105"/>
      <c r="B187" s="69"/>
      <c r="C187" s="71"/>
      <c r="D187" s="71"/>
      <c r="E187" s="71"/>
      <c r="F187" s="71"/>
      <c r="G187" s="71"/>
      <c r="H187" s="71"/>
      <c r="I187" s="71"/>
      <c r="J187" s="71"/>
      <c r="K187" s="70"/>
      <c r="L187" s="99"/>
      <c r="P187" s="69"/>
      <c r="Q187" s="152"/>
      <c r="R187" s="71"/>
      <c r="S187" s="174"/>
      <c r="T187" s="71"/>
      <c r="U187" s="174"/>
      <c r="V187" s="70"/>
      <c r="W187" s="108"/>
    </row>
    <row r="188" spans="1:23">
      <c r="A188" s="105"/>
      <c r="B188" s="69"/>
      <c r="C188" s="71"/>
      <c r="D188" s="71"/>
      <c r="E188" s="71"/>
      <c r="F188" s="71"/>
      <c r="G188" s="71"/>
      <c r="H188" s="71"/>
      <c r="I188" s="71"/>
      <c r="J188" s="71"/>
      <c r="K188" s="70"/>
      <c r="L188" s="99"/>
      <c r="P188" s="69"/>
      <c r="Q188" s="71"/>
      <c r="R188" s="71"/>
      <c r="S188" s="71"/>
      <c r="T188" s="71"/>
      <c r="U188" s="71"/>
      <c r="V188" s="70"/>
      <c r="W188" s="108"/>
    </row>
    <row r="189" spans="1:23" ht="16.5">
      <c r="A189" s="105"/>
      <c r="B189" s="69"/>
      <c r="C189" s="129" t="s">
        <v>36</v>
      </c>
      <c r="D189" s="170" t="s">
        <v>105</v>
      </c>
      <c r="E189" s="170"/>
      <c r="F189" s="170"/>
      <c r="G189" s="170"/>
      <c r="H189" s="170"/>
      <c r="I189" s="170"/>
      <c r="J189" s="170"/>
      <c r="K189" s="70"/>
      <c r="L189" s="99"/>
      <c r="P189" s="69"/>
      <c r="Q189" s="93" t="s">
        <v>106</v>
      </c>
      <c r="R189" s="71"/>
      <c r="S189" s="71"/>
      <c r="T189" s="71"/>
      <c r="U189" s="71"/>
      <c r="V189" s="70"/>
      <c r="W189" s="108"/>
    </row>
    <row r="190" spans="1:23">
      <c r="A190" s="105"/>
      <c r="B190" s="69"/>
      <c r="C190" s="71"/>
      <c r="D190" s="197"/>
      <c r="E190" s="197"/>
      <c r="F190" s="197"/>
      <c r="G190" s="197"/>
      <c r="H190" s="197"/>
      <c r="I190" s="197"/>
      <c r="J190" s="197"/>
      <c r="K190" s="70"/>
      <c r="L190" s="99"/>
      <c r="P190" s="69"/>
      <c r="Q190" s="71"/>
      <c r="R190" s="71"/>
      <c r="S190" s="71"/>
      <c r="T190" s="71"/>
      <c r="U190" s="71"/>
      <c r="V190" s="70"/>
      <c r="W190" s="108"/>
    </row>
    <row r="191" spans="1:23" ht="15.75" customHeight="1">
      <c r="A191" s="105"/>
      <c r="B191" s="69"/>
      <c r="C191" s="71"/>
      <c r="D191" s="71"/>
      <c r="E191" s="134" t="s">
        <v>50</v>
      </c>
      <c r="F191" s="193" t="s">
        <v>51</v>
      </c>
      <c r="G191" s="194"/>
      <c r="H191" s="194"/>
      <c r="I191" s="194"/>
      <c r="J191" s="195"/>
      <c r="K191" s="70"/>
      <c r="L191" s="99"/>
      <c r="P191" s="69"/>
      <c r="Q191" s="152" t="str">
        <f>IF(AND(M193=0,M194=0,M195=0,M196=0,M197=0),"",IF(OR(M193&lt;5,M194&lt;5,M195&lt;5,M196&lt;5),_xlfn.CONCAT(Output!C37,N193,O193,N194,O194,N195,O195,N196,O196,N197,O197,Output!C38,IF(F62="A Lot","",Output!C39)),IF(AND(M193=5,M194=5,M195=5,M196=5),Output!C40,"")))</f>
        <v/>
      </c>
      <c r="R191" s="135"/>
      <c r="S191" s="174" t="str">
        <f>IF(AND(M193=0,M194=0,M195=0,M196=0),"",IF(OR(M193&lt;5,M194&lt;5,M195&lt;5,M196&lt;5),HYPERLINK(Links!D26,Links!C26),""))</f>
        <v/>
      </c>
      <c r="T191" s="174"/>
      <c r="U191" s="174"/>
      <c r="V191" s="70"/>
      <c r="W191" s="108"/>
    </row>
    <row r="192" spans="1:23">
      <c r="A192" s="105"/>
      <c r="B192" s="69"/>
      <c r="C192" s="71"/>
      <c r="D192" s="71"/>
      <c r="E192" s="71"/>
      <c r="F192" s="6">
        <v>1</v>
      </c>
      <c r="G192" s="6">
        <v>2</v>
      </c>
      <c r="H192" s="6">
        <v>3</v>
      </c>
      <c r="I192" s="6">
        <v>4</v>
      </c>
      <c r="J192" s="6">
        <v>5</v>
      </c>
      <c r="K192" s="70"/>
      <c r="L192" s="99"/>
      <c r="P192" s="69"/>
      <c r="Q192" s="152"/>
      <c r="R192" s="135"/>
      <c r="S192" s="174"/>
      <c r="T192" s="174"/>
      <c r="U192" s="174"/>
      <c r="V192" s="70"/>
      <c r="W192" s="108"/>
    </row>
    <row r="193" spans="1:23">
      <c r="A193" s="105"/>
      <c r="B193" s="69"/>
      <c r="C193" s="71"/>
      <c r="D193" s="41" t="s">
        <v>73</v>
      </c>
      <c r="E193" s="40"/>
      <c r="F193" s="42"/>
      <c r="G193" s="42"/>
      <c r="H193" s="42"/>
      <c r="I193" s="42"/>
      <c r="J193" s="43"/>
      <c r="K193" s="70"/>
      <c r="L193" s="99"/>
      <c r="M193" s="126">
        <v>0</v>
      </c>
      <c r="N193" s="126" t="str">
        <f>IF(AND(M193&gt;0,M193&lt;=4),"Energy","")</f>
        <v/>
      </c>
      <c r="O193" s="126" t="str">
        <f>IF(N193="","",IF(COUNTBLANK(N194:N197)=3," and ",IF(COUNTBLANK(N194:N197)=4,"",", ")))</f>
        <v/>
      </c>
      <c r="P193" s="69"/>
      <c r="Q193" s="152"/>
      <c r="R193" s="71"/>
      <c r="S193" s="174"/>
      <c r="T193" s="174"/>
      <c r="U193" s="174"/>
      <c r="V193" s="70"/>
      <c r="W193" s="108"/>
    </row>
    <row r="194" spans="1:23">
      <c r="A194" s="105"/>
      <c r="B194" s="69"/>
      <c r="C194" s="71"/>
      <c r="D194" s="33" t="s">
        <v>74</v>
      </c>
      <c r="E194" s="34"/>
      <c r="F194" s="29"/>
      <c r="G194" s="29"/>
      <c r="H194" s="29"/>
      <c r="I194" s="29"/>
      <c r="J194" s="29"/>
      <c r="K194" s="70"/>
      <c r="L194" s="99"/>
      <c r="M194" s="126">
        <v>0</v>
      </c>
      <c r="N194" s="126" t="str">
        <f>IF(AND(M194&gt;0,M194&lt;=4),"Communications","")</f>
        <v/>
      </c>
      <c r="O194" s="126" t="str">
        <f>IF(N194="","",IF(COUNTBLANK(N195:N197)=2," and ",IF(COUNTBLANK(N195:N197)=3,"",", ")))</f>
        <v/>
      </c>
      <c r="P194" s="69"/>
      <c r="Q194" s="152"/>
      <c r="R194" s="71"/>
      <c r="S194" s="71"/>
      <c r="T194" s="71"/>
      <c r="U194" s="71"/>
      <c r="V194" s="70"/>
      <c r="W194" s="108"/>
    </row>
    <row r="195" spans="1:23">
      <c r="A195" s="105"/>
      <c r="B195" s="69"/>
      <c r="C195" s="71"/>
      <c r="D195" s="41" t="s">
        <v>75</v>
      </c>
      <c r="E195" s="40"/>
      <c r="F195" s="42"/>
      <c r="G195" s="42"/>
      <c r="H195" s="42"/>
      <c r="I195" s="42"/>
      <c r="J195" s="42"/>
      <c r="K195" s="70"/>
      <c r="L195" s="99"/>
      <c r="M195" s="126">
        <v>0</v>
      </c>
      <c r="N195" s="126" t="str">
        <f>IF(AND(M195&gt;0,M195&lt;=4),"Transportation","")</f>
        <v/>
      </c>
      <c r="O195" s="126" t="str">
        <f>IF(N195="","",IF(COUNTBLANK(N196:N197)=1," and ",IF(COUNTBLANK(N196:N197)=2,"",", ")))</f>
        <v/>
      </c>
      <c r="P195" s="69"/>
      <c r="Q195" s="152"/>
      <c r="R195" s="71"/>
      <c r="S195" s="71"/>
      <c r="T195" s="71"/>
      <c r="U195" s="71"/>
      <c r="V195" s="70"/>
      <c r="W195" s="108"/>
    </row>
    <row r="196" spans="1:23">
      <c r="A196" s="105"/>
      <c r="B196" s="69"/>
      <c r="C196" s="71"/>
      <c r="D196" s="33" t="s">
        <v>76</v>
      </c>
      <c r="E196" s="34"/>
      <c r="F196" s="29"/>
      <c r="G196" s="29"/>
      <c r="H196" s="29"/>
      <c r="I196" s="29"/>
      <c r="J196" s="29"/>
      <c r="K196" s="70"/>
      <c r="L196" s="99"/>
      <c r="M196" s="126">
        <v>0</v>
      </c>
      <c r="N196" s="126" t="str">
        <f>IF(AND(M196&gt;0,M196&lt;=4),"Water &amp; Wastewater","")</f>
        <v/>
      </c>
      <c r="O196" s="126" t="str">
        <f>IF(N196="","",IF(N197="","",IF(AND(N197="",N197="")," and ", ", and ")))</f>
        <v/>
      </c>
      <c r="P196" s="69"/>
      <c r="Q196" s="152"/>
      <c r="R196" s="71"/>
      <c r="S196" s="71"/>
      <c r="T196" s="71"/>
      <c r="U196" s="71"/>
      <c r="V196" s="70"/>
      <c r="W196" s="108"/>
    </row>
    <row r="197" spans="1:23">
      <c r="A197" s="105"/>
      <c r="B197" s="69"/>
      <c r="C197" s="71"/>
      <c r="D197" s="41" t="s">
        <v>84</v>
      </c>
      <c r="E197" s="40"/>
      <c r="F197" s="43"/>
      <c r="G197" s="43"/>
      <c r="H197" s="43"/>
      <c r="I197" s="43"/>
      <c r="J197" s="43"/>
      <c r="K197" s="70"/>
      <c r="L197" s="99"/>
      <c r="M197" s="126">
        <v>0</v>
      </c>
      <c r="N197" s="126" t="str">
        <f>IF(AND(M197&gt;0,M197&lt;=4),"Other","")</f>
        <v/>
      </c>
      <c r="O197" s="126"/>
      <c r="P197" s="69"/>
      <c r="Q197" s="71"/>
      <c r="R197" s="71"/>
      <c r="S197" s="71"/>
      <c r="T197" s="71"/>
      <c r="U197" s="71"/>
      <c r="V197" s="70"/>
      <c r="W197" s="108"/>
    </row>
    <row r="198" spans="1:23">
      <c r="A198" s="105"/>
      <c r="B198" s="69"/>
      <c r="C198" s="71"/>
      <c r="D198" s="82"/>
      <c r="E198" s="82"/>
      <c r="F198" s="71"/>
      <c r="G198" s="71"/>
      <c r="H198" s="71"/>
      <c r="I198" s="71"/>
      <c r="J198" s="71"/>
      <c r="K198" s="70"/>
      <c r="L198" s="99"/>
      <c r="P198" s="69"/>
      <c r="Q198" s="71"/>
      <c r="R198" s="71"/>
      <c r="S198" s="71"/>
      <c r="T198" s="71"/>
      <c r="U198" s="71"/>
      <c r="V198" s="70"/>
      <c r="W198" s="108"/>
    </row>
    <row r="199" spans="1:23">
      <c r="A199" s="105"/>
      <c r="B199" s="69"/>
      <c r="C199" s="71"/>
      <c r="D199" s="131"/>
      <c r="E199" s="131"/>
      <c r="F199" s="171" t="s">
        <v>17</v>
      </c>
      <c r="G199" s="171"/>
      <c r="H199" s="171"/>
      <c r="I199" s="171"/>
      <c r="J199" s="171"/>
      <c r="K199" s="70"/>
      <c r="L199" s="99"/>
      <c r="P199" s="69"/>
      <c r="Q199" s="71"/>
      <c r="R199" s="71"/>
      <c r="S199" s="71"/>
      <c r="T199" s="71"/>
      <c r="U199" s="71"/>
      <c r="V199" s="70"/>
      <c r="W199" s="108"/>
    </row>
    <row r="200" spans="1:23">
      <c r="A200" s="105"/>
      <c r="B200" s="69"/>
      <c r="C200" s="71"/>
      <c r="D200" s="71"/>
      <c r="E200" s="73" t="s">
        <v>18</v>
      </c>
      <c r="F200" s="130" t="s">
        <v>107</v>
      </c>
      <c r="G200" s="71"/>
      <c r="H200" s="71"/>
      <c r="I200" s="71"/>
      <c r="J200" s="71"/>
      <c r="K200" s="70"/>
      <c r="L200" s="99"/>
      <c r="P200" s="69"/>
      <c r="Q200" s="71"/>
      <c r="R200" s="71"/>
      <c r="S200" s="71"/>
      <c r="T200" s="71"/>
      <c r="U200" s="71"/>
      <c r="V200" s="70"/>
      <c r="W200" s="108"/>
    </row>
    <row r="201" spans="1:23">
      <c r="A201" s="105"/>
      <c r="B201" s="69"/>
      <c r="C201" s="71"/>
      <c r="D201" s="71"/>
      <c r="E201" s="168" t="s">
        <v>20</v>
      </c>
      <c r="F201" s="162" t="s">
        <v>108</v>
      </c>
      <c r="G201" s="162"/>
      <c r="H201" s="162"/>
      <c r="I201" s="162"/>
      <c r="J201" s="162"/>
      <c r="K201" s="70"/>
      <c r="L201" s="99"/>
      <c r="P201" s="69"/>
      <c r="Q201" s="71"/>
      <c r="R201" s="71"/>
      <c r="S201" s="71"/>
      <c r="T201" s="71"/>
      <c r="U201" s="71"/>
      <c r="V201" s="70"/>
      <c r="W201" s="108"/>
    </row>
    <row r="202" spans="1:23">
      <c r="A202" s="105"/>
      <c r="B202" s="69"/>
      <c r="C202" s="71"/>
      <c r="D202" s="71"/>
      <c r="E202" s="168"/>
      <c r="F202" s="162"/>
      <c r="G202" s="162"/>
      <c r="H202" s="162"/>
      <c r="I202" s="162"/>
      <c r="J202" s="162"/>
      <c r="K202" s="70"/>
      <c r="L202" s="99"/>
      <c r="P202" s="69"/>
      <c r="Q202" s="71"/>
      <c r="R202" s="71"/>
      <c r="S202" s="71"/>
      <c r="T202" s="71"/>
      <c r="U202" s="71"/>
      <c r="V202" s="70"/>
      <c r="W202" s="108"/>
    </row>
    <row r="203" spans="1:23">
      <c r="A203" s="105"/>
      <c r="B203" s="69"/>
      <c r="C203" s="71"/>
      <c r="D203" s="71"/>
      <c r="E203" s="168" t="s">
        <v>22</v>
      </c>
      <c r="F203" s="162" t="s">
        <v>109</v>
      </c>
      <c r="G203" s="162"/>
      <c r="H203" s="162"/>
      <c r="I203" s="162"/>
      <c r="J203" s="162"/>
      <c r="K203" s="70"/>
      <c r="L203" s="99"/>
      <c r="P203" s="69"/>
      <c r="Q203" s="71"/>
      <c r="R203" s="71"/>
      <c r="S203" s="71"/>
      <c r="T203" s="71"/>
      <c r="U203" s="71"/>
      <c r="V203" s="70"/>
      <c r="W203" s="108"/>
    </row>
    <row r="204" spans="1:23">
      <c r="A204" s="105"/>
      <c r="B204" s="69"/>
      <c r="C204" s="71"/>
      <c r="D204" s="71"/>
      <c r="E204" s="168"/>
      <c r="F204" s="162"/>
      <c r="G204" s="162"/>
      <c r="H204" s="162"/>
      <c r="I204" s="162"/>
      <c r="J204" s="162"/>
      <c r="K204" s="70"/>
      <c r="L204" s="99"/>
      <c r="P204" s="69"/>
      <c r="Q204" s="71"/>
      <c r="R204" s="71"/>
      <c r="S204" s="71"/>
      <c r="T204" s="71"/>
      <c r="U204" s="71"/>
      <c r="V204" s="70"/>
      <c r="W204" s="108"/>
    </row>
    <row r="205" spans="1:23">
      <c r="A205" s="105"/>
      <c r="B205" s="69"/>
      <c r="C205" s="71"/>
      <c r="D205" s="71"/>
      <c r="E205" s="71"/>
      <c r="F205" s="71"/>
      <c r="G205" s="71"/>
      <c r="H205" s="71"/>
      <c r="I205" s="71"/>
      <c r="J205" s="71"/>
      <c r="K205" s="70"/>
      <c r="L205" s="99"/>
      <c r="P205" s="69"/>
      <c r="Q205" s="71"/>
      <c r="R205" s="71"/>
      <c r="S205" s="71"/>
      <c r="T205" s="71"/>
      <c r="U205" s="71"/>
      <c r="V205" s="70"/>
      <c r="W205" s="108"/>
    </row>
    <row r="206" spans="1:23" ht="16.5">
      <c r="A206" s="105"/>
      <c r="B206" s="69"/>
      <c r="C206" s="129" t="s">
        <v>40</v>
      </c>
      <c r="D206" s="170" t="s">
        <v>110</v>
      </c>
      <c r="E206" s="170"/>
      <c r="F206" s="170"/>
      <c r="G206" s="170"/>
      <c r="H206" s="170"/>
      <c r="I206" s="170"/>
      <c r="J206" s="170"/>
      <c r="K206" s="70"/>
      <c r="L206" s="99"/>
      <c r="P206" s="69"/>
      <c r="Q206" s="93" t="s">
        <v>111</v>
      </c>
      <c r="R206" s="71"/>
      <c r="S206" s="71"/>
      <c r="T206" s="71"/>
      <c r="U206" s="71"/>
      <c r="V206" s="70"/>
      <c r="W206" s="108"/>
    </row>
    <row r="207" spans="1:23">
      <c r="A207" s="105"/>
      <c r="B207" s="69"/>
      <c r="C207" s="71"/>
      <c r="D207" s="71"/>
      <c r="E207" s="71"/>
      <c r="F207" s="71"/>
      <c r="G207" s="130"/>
      <c r="H207" s="131"/>
      <c r="I207" s="130"/>
      <c r="J207" s="71"/>
      <c r="K207" s="70"/>
      <c r="L207" s="99"/>
      <c r="P207" s="69"/>
      <c r="Q207" s="71"/>
      <c r="R207" s="71"/>
      <c r="S207" s="71"/>
      <c r="T207" s="71"/>
      <c r="U207" s="71"/>
      <c r="V207" s="70"/>
      <c r="W207" s="108"/>
    </row>
    <row r="208" spans="1:23" ht="15.75" customHeight="1">
      <c r="A208" s="105"/>
      <c r="B208" s="69"/>
      <c r="C208" s="71"/>
      <c r="D208" s="71"/>
      <c r="E208" s="74" t="s">
        <v>39</v>
      </c>
      <c r="F208" s="44"/>
      <c r="G208" s="73"/>
      <c r="H208" s="163"/>
      <c r="I208" s="163"/>
      <c r="J208" s="71"/>
      <c r="K208" s="70"/>
      <c r="L208" s="99"/>
      <c r="P208" s="69"/>
      <c r="Q208" s="152" t="str">
        <f>IF(F208="","",IF(F208="Yes", Output!C50,IF(OR(F212=1,F212=2),_xlfn.CONCAT(Output!C41," ",IF(F62="A Lot", Output!C43,Output!C42)),IF(OR(F212=3,F212=4),_xlfn.CONCAT(Output!C44," ",IF(F62="A Lot", Output!C46,Output!C45)),IF(F212=5,_xlfn.CONCAT(Output!C47," ",IF(F62="A Lot", Output!C49,Output!C48)),"")))))</f>
        <v/>
      </c>
      <c r="R208" s="140"/>
      <c r="S208" s="174" t="str">
        <f>IF(F208="","",IF(F208="Yes","",IF(OR(F212=1,F212=2),HYPERLINK(Links!D27,Links!C27),"")))</f>
        <v/>
      </c>
      <c r="T208" s="140"/>
      <c r="U208" s="174" t="str">
        <f>IF(F212="","",HYPERLINK(Links!D28,Links!C28))</f>
        <v/>
      </c>
      <c r="V208" s="70"/>
      <c r="W208" s="108"/>
    </row>
    <row r="209" spans="1:23">
      <c r="A209" s="105"/>
      <c r="B209" s="69"/>
      <c r="C209" s="71"/>
      <c r="D209" s="71"/>
      <c r="E209" s="71"/>
      <c r="F209" s="71"/>
      <c r="G209" s="73"/>
      <c r="H209" s="130"/>
      <c r="I209" s="130"/>
      <c r="J209" s="71"/>
      <c r="K209" s="70"/>
      <c r="L209" s="99"/>
      <c r="P209" s="69"/>
      <c r="Q209" s="152"/>
      <c r="R209" s="140"/>
      <c r="S209" s="174"/>
      <c r="T209" s="140"/>
      <c r="U209" s="174"/>
      <c r="V209" s="70"/>
      <c r="W209" s="108"/>
    </row>
    <row r="210" spans="1:23">
      <c r="A210" s="105"/>
      <c r="B210" s="69"/>
      <c r="C210" s="71"/>
      <c r="D210" s="71" t="str">
        <f>IF(F208="","",IF(F208="Yes","","If no, how important to you is it to have detailed risk information?"))</f>
        <v/>
      </c>
      <c r="E210" s="71"/>
      <c r="F210" s="71"/>
      <c r="G210" s="130"/>
      <c r="H210" s="216" t="str">
        <f>IF(F208="","",IF(F208="Yes","","SCALE"))</f>
        <v/>
      </c>
      <c r="I210" s="216"/>
      <c r="J210" s="71"/>
      <c r="K210" s="70"/>
      <c r="L210" s="99"/>
      <c r="P210" s="69"/>
      <c r="Q210" s="152"/>
      <c r="R210" s="140"/>
      <c r="S210" s="174"/>
      <c r="T210" s="140"/>
      <c r="U210" s="174"/>
      <c r="V210" s="70"/>
      <c r="W210" s="108"/>
    </row>
    <row r="211" spans="1:23">
      <c r="A211" s="105"/>
      <c r="B211" s="69"/>
      <c r="C211" s="71"/>
      <c r="D211" s="71"/>
      <c r="E211" s="71"/>
      <c r="F211" s="71"/>
      <c r="G211" s="73" t="str">
        <f>IF(F208="","",IF(F208="Yes","","1 ="))</f>
        <v/>
      </c>
      <c r="H211" s="163" t="str">
        <f>IF(F208="","",IF(F208="Yes","","Not important"))</f>
        <v/>
      </c>
      <c r="I211" s="163"/>
      <c r="J211" s="71"/>
      <c r="K211" s="70"/>
      <c r="L211" s="99"/>
      <c r="P211" s="69"/>
      <c r="Q211" s="152"/>
      <c r="R211" s="140"/>
      <c r="S211" s="174"/>
      <c r="T211" s="140"/>
      <c r="U211" s="174"/>
      <c r="V211" s="70"/>
      <c r="W211" s="108"/>
    </row>
    <row r="212" spans="1:23">
      <c r="A212" s="105"/>
      <c r="B212" s="69"/>
      <c r="C212" s="71"/>
      <c r="D212" s="85"/>
      <c r="E212" s="74" t="str">
        <f>IF(F208="","",IF(F208="Yes","","Select from the dropdown options: "))</f>
        <v/>
      </c>
      <c r="F212" s="44"/>
      <c r="G212" s="73" t="str">
        <f>IF(F208="","",IF(F208="Yes","","3 ="))</f>
        <v/>
      </c>
      <c r="H212" s="163" t="str">
        <f>IF(F208="","",IF(F208="Yes","","Somewhat important"))</f>
        <v/>
      </c>
      <c r="I212" s="163"/>
      <c r="J212" s="71"/>
      <c r="K212" s="70"/>
      <c r="L212" s="99"/>
      <c r="P212" s="69"/>
      <c r="Q212" s="152"/>
      <c r="R212" s="140"/>
      <c r="S212" s="140"/>
      <c r="T212" s="140"/>
      <c r="U212" s="143"/>
      <c r="V212" s="70"/>
      <c r="W212" s="108"/>
    </row>
    <row r="213" spans="1:23">
      <c r="A213" s="105"/>
      <c r="B213" s="69"/>
      <c r="C213" s="71"/>
      <c r="D213" s="139"/>
      <c r="E213" s="139"/>
      <c r="F213" s="75"/>
      <c r="G213" s="73" t="str">
        <f>IF(F208="","",IF(F208="Yes","","5 ="))</f>
        <v/>
      </c>
      <c r="H213" s="163" t="str">
        <f>IF(F208="","",IF(F208="Yes","","Very important"))</f>
        <v/>
      </c>
      <c r="I213" s="163"/>
      <c r="J213" s="71"/>
      <c r="K213" s="70"/>
      <c r="L213" s="99"/>
      <c r="P213" s="69"/>
      <c r="Q213" s="152"/>
      <c r="R213" s="140"/>
      <c r="S213" s="140"/>
      <c r="T213" s="140"/>
      <c r="U213" s="143"/>
      <c r="V213" s="70"/>
      <c r="W213" s="108"/>
    </row>
    <row r="214" spans="1:23">
      <c r="A214" s="105"/>
      <c r="B214" s="69"/>
      <c r="C214" s="71"/>
      <c r="D214" s="139"/>
      <c r="E214" s="139"/>
      <c r="F214" s="75"/>
      <c r="G214" s="73"/>
      <c r="H214" s="130"/>
      <c r="I214" s="130"/>
      <c r="J214" s="71"/>
      <c r="K214" s="70"/>
      <c r="L214" s="99"/>
      <c r="P214" s="69"/>
      <c r="Q214" s="152"/>
      <c r="R214" s="140"/>
      <c r="S214" s="140"/>
      <c r="T214" s="140"/>
      <c r="U214" s="143"/>
      <c r="V214" s="70"/>
      <c r="W214" s="108"/>
    </row>
    <row r="215" spans="1:23">
      <c r="A215" s="105"/>
      <c r="B215" s="79"/>
      <c r="C215" s="80"/>
      <c r="D215" s="80"/>
      <c r="E215" s="80"/>
      <c r="F215" s="80"/>
      <c r="G215" s="80"/>
      <c r="H215" s="80"/>
      <c r="I215" s="80"/>
      <c r="J215" s="80"/>
      <c r="K215" s="81"/>
      <c r="L215" s="99"/>
      <c r="P215" s="79"/>
      <c r="Q215" s="80"/>
      <c r="R215" s="80"/>
      <c r="S215" s="80"/>
      <c r="T215" s="80"/>
      <c r="U215" s="80"/>
      <c r="V215" s="81"/>
      <c r="W215" s="108"/>
    </row>
    <row r="216" spans="1:23" s="116" customFormat="1" ht="22.5" customHeight="1">
      <c r="A216" s="106"/>
      <c r="B216" s="153" t="s">
        <v>112</v>
      </c>
      <c r="C216" s="154"/>
      <c r="D216" s="154"/>
      <c r="E216" s="154"/>
      <c r="F216" s="154"/>
      <c r="G216" s="154"/>
      <c r="H216" s="154"/>
      <c r="I216" s="154"/>
      <c r="J216" s="154"/>
      <c r="K216" s="142"/>
      <c r="L216" s="98"/>
      <c r="M216" s="124"/>
      <c r="N216" s="124"/>
      <c r="O216" s="124"/>
      <c r="P216" s="224" t="s">
        <v>113</v>
      </c>
      <c r="Q216" s="225"/>
      <c r="R216" s="225"/>
      <c r="S216" s="225"/>
      <c r="T216" s="225"/>
      <c r="U216" s="225"/>
      <c r="V216" s="226"/>
      <c r="W216" s="110"/>
    </row>
    <row r="217" spans="1:23">
      <c r="A217" s="105"/>
      <c r="B217" s="66"/>
      <c r="C217" s="67"/>
      <c r="D217" s="67"/>
      <c r="E217" s="67"/>
      <c r="F217" s="67"/>
      <c r="G217" s="67"/>
      <c r="H217" s="67"/>
      <c r="I217" s="67"/>
      <c r="J217" s="67"/>
      <c r="K217" s="68"/>
      <c r="L217" s="99"/>
      <c r="P217" s="69"/>
      <c r="Q217" s="71"/>
      <c r="R217" s="71"/>
      <c r="S217" s="71"/>
      <c r="T217" s="71"/>
      <c r="U217" s="71"/>
      <c r="V217" s="70"/>
      <c r="W217" s="108"/>
    </row>
    <row r="218" spans="1:23" ht="16.5">
      <c r="A218" s="105"/>
      <c r="B218" s="69"/>
      <c r="C218" s="129" t="s">
        <v>14</v>
      </c>
      <c r="D218" s="148" t="s">
        <v>114</v>
      </c>
      <c r="E218" s="148"/>
      <c r="F218" s="148"/>
      <c r="G218" s="146"/>
      <c r="H218" s="146"/>
      <c r="I218" s="146"/>
      <c r="J218" s="146"/>
      <c r="K218" s="70"/>
      <c r="L218" s="99"/>
      <c r="P218" s="69"/>
      <c r="Q218" s="95" t="s">
        <v>115</v>
      </c>
      <c r="R218" s="71"/>
      <c r="S218" s="71"/>
      <c r="T218" s="71"/>
      <c r="U218" s="71"/>
      <c r="V218" s="70"/>
      <c r="W218" s="108"/>
    </row>
    <row r="219" spans="1:23">
      <c r="A219" s="105"/>
      <c r="B219" s="69"/>
      <c r="C219" s="71"/>
      <c r="D219" s="71"/>
      <c r="E219" s="71"/>
      <c r="F219" s="71"/>
      <c r="G219" s="71"/>
      <c r="H219" s="71"/>
      <c r="I219" s="71"/>
      <c r="J219" s="71"/>
      <c r="K219" s="70"/>
      <c r="L219" s="99"/>
      <c r="P219" s="69"/>
      <c r="Q219" s="71"/>
      <c r="R219" s="71"/>
      <c r="S219" s="71"/>
      <c r="T219" s="71"/>
      <c r="U219" s="71"/>
      <c r="V219" s="70"/>
      <c r="W219" s="108"/>
    </row>
    <row r="220" spans="1:23" ht="15.75" customHeight="1">
      <c r="A220" s="105"/>
      <c r="B220" s="69"/>
      <c r="C220" s="71"/>
      <c r="D220" s="71"/>
      <c r="E220" s="74" t="s">
        <v>39</v>
      </c>
      <c r="F220" s="39"/>
      <c r="G220" s="71"/>
      <c r="H220" s="71"/>
      <c r="I220" s="71"/>
      <c r="J220" s="71"/>
      <c r="K220" s="70"/>
      <c r="L220" s="99"/>
      <c r="P220" s="69"/>
      <c r="Q220" s="152" t="str">
        <f>IF(F220="","",IF(F220="Yes",Output!C51,Output!C52))</f>
        <v/>
      </c>
      <c r="R220" s="152"/>
      <c r="S220" s="152"/>
      <c r="T220" s="135"/>
      <c r="U220" s="174" t="str">
        <f>IF(Q220="","",HYPERLINK(Links!D29,Links!C29))</f>
        <v/>
      </c>
      <c r="V220" s="70"/>
      <c r="W220" s="108"/>
    </row>
    <row r="221" spans="1:23">
      <c r="A221" s="105"/>
      <c r="B221" s="69"/>
      <c r="C221" s="71"/>
      <c r="D221" s="71"/>
      <c r="E221" s="71"/>
      <c r="F221" s="71"/>
      <c r="G221" s="71"/>
      <c r="H221" s="71"/>
      <c r="I221" s="71"/>
      <c r="J221" s="71"/>
      <c r="K221" s="70"/>
      <c r="L221" s="99"/>
      <c r="P221" s="69"/>
      <c r="Q221" s="152"/>
      <c r="R221" s="152"/>
      <c r="S221" s="152"/>
      <c r="T221" s="135"/>
      <c r="U221" s="174"/>
      <c r="V221" s="70"/>
      <c r="W221" s="108"/>
    </row>
    <row r="222" spans="1:23">
      <c r="A222" s="105"/>
      <c r="B222" s="69"/>
      <c r="C222" s="71"/>
      <c r="D222" s="71"/>
      <c r="E222" s="71"/>
      <c r="F222" s="71"/>
      <c r="G222" s="71"/>
      <c r="H222" s="71"/>
      <c r="I222" s="71"/>
      <c r="J222" s="71"/>
      <c r="K222" s="70"/>
      <c r="L222" s="99"/>
      <c r="P222" s="69"/>
      <c r="Q222" s="152"/>
      <c r="R222" s="152"/>
      <c r="S222" s="152"/>
      <c r="T222" s="135"/>
      <c r="U222" s="174"/>
      <c r="V222" s="70"/>
      <c r="W222" s="108"/>
    </row>
    <row r="223" spans="1:23">
      <c r="A223" s="105"/>
      <c r="B223" s="69"/>
      <c r="C223" s="71"/>
      <c r="D223" s="71"/>
      <c r="E223" s="71"/>
      <c r="F223" s="71"/>
      <c r="G223" s="71"/>
      <c r="H223" s="71"/>
      <c r="I223" s="71"/>
      <c r="J223" s="71"/>
      <c r="K223" s="70"/>
      <c r="L223" s="99"/>
      <c r="P223" s="69"/>
      <c r="Q223" s="152"/>
      <c r="R223" s="152"/>
      <c r="S223" s="152"/>
      <c r="T223" s="135"/>
      <c r="U223" s="174"/>
      <c r="V223" s="70"/>
      <c r="W223" s="108"/>
    </row>
    <row r="224" spans="1:23">
      <c r="A224" s="105"/>
      <c r="B224" s="69"/>
      <c r="C224" s="71"/>
      <c r="D224" s="71"/>
      <c r="E224" s="71"/>
      <c r="F224" s="71"/>
      <c r="G224" s="71"/>
      <c r="H224" s="71"/>
      <c r="I224" s="71"/>
      <c r="J224" s="71"/>
      <c r="K224" s="70"/>
      <c r="L224" s="99"/>
      <c r="P224" s="69"/>
      <c r="Q224" s="71"/>
      <c r="R224" s="71"/>
      <c r="S224" s="71"/>
      <c r="T224" s="71"/>
      <c r="U224" s="71"/>
      <c r="V224" s="70"/>
      <c r="W224" s="108"/>
    </row>
    <row r="225" spans="1:23" ht="16.5">
      <c r="A225" s="105"/>
      <c r="B225" s="69"/>
      <c r="C225" s="129" t="s">
        <v>24</v>
      </c>
      <c r="D225" s="170" t="s">
        <v>116</v>
      </c>
      <c r="E225" s="170"/>
      <c r="F225" s="170"/>
      <c r="G225" s="170"/>
      <c r="H225" s="170"/>
      <c r="I225" s="170"/>
      <c r="J225" s="170"/>
      <c r="K225" s="70"/>
      <c r="L225" s="99"/>
      <c r="P225" s="69"/>
      <c r="Q225" s="95" t="s">
        <v>117</v>
      </c>
      <c r="R225" s="71"/>
      <c r="S225" s="71"/>
      <c r="T225" s="71"/>
      <c r="U225" s="71"/>
      <c r="V225" s="70"/>
      <c r="W225" s="108"/>
    </row>
    <row r="226" spans="1:23">
      <c r="A226" s="105"/>
      <c r="B226" s="69"/>
      <c r="C226" s="71"/>
      <c r="D226" s="71"/>
      <c r="E226" s="71"/>
      <c r="F226" s="71"/>
      <c r="G226" s="71"/>
      <c r="H226" s="71"/>
      <c r="I226" s="71"/>
      <c r="J226" s="71"/>
      <c r="K226" s="70"/>
      <c r="L226" s="99"/>
      <c r="P226" s="69"/>
      <c r="Q226" s="71"/>
      <c r="R226" s="71"/>
      <c r="S226" s="71"/>
      <c r="T226" s="71"/>
      <c r="U226" s="71"/>
      <c r="V226" s="70"/>
      <c r="W226" s="108"/>
    </row>
    <row r="227" spans="1:23" ht="15.75" customHeight="1">
      <c r="A227" s="105"/>
      <c r="B227" s="69"/>
      <c r="C227" s="71"/>
      <c r="D227" s="139"/>
      <c r="E227" s="74" t="s">
        <v>39</v>
      </c>
      <c r="F227" s="39"/>
      <c r="G227" s="71"/>
      <c r="H227" s="71"/>
      <c r="I227" s="71"/>
      <c r="J227" s="71"/>
      <c r="K227" s="70"/>
      <c r="L227" s="99"/>
      <c r="P227" s="69"/>
      <c r="Q227" s="173" t="str">
        <f>IF(F227="","",IF(F227="Yes",Output!C53,Output!C54))</f>
        <v/>
      </c>
      <c r="R227" s="140"/>
      <c r="S227" s="174" t="str">
        <f>IF(F227="","",HYPERLINK(Links!D30,Links!C30))</f>
        <v/>
      </c>
      <c r="T227" s="174"/>
      <c r="U227" s="174"/>
      <c r="V227" s="70"/>
      <c r="W227" s="108"/>
    </row>
    <row r="228" spans="1:23">
      <c r="A228" s="105"/>
      <c r="B228" s="69"/>
      <c r="C228" s="71"/>
      <c r="D228" s="139"/>
      <c r="E228" s="139"/>
      <c r="F228" s="71"/>
      <c r="G228" s="71"/>
      <c r="H228" s="71"/>
      <c r="I228" s="71"/>
      <c r="J228" s="71"/>
      <c r="K228" s="70"/>
      <c r="L228" s="99"/>
      <c r="P228" s="69"/>
      <c r="Q228" s="173"/>
      <c r="R228" s="140"/>
      <c r="S228" s="174"/>
      <c r="T228" s="174"/>
      <c r="U228" s="174"/>
      <c r="V228" s="70"/>
      <c r="W228" s="108"/>
    </row>
    <row r="229" spans="1:23">
      <c r="A229" s="105"/>
      <c r="B229" s="69"/>
      <c r="C229" s="71"/>
      <c r="D229" s="139"/>
      <c r="E229" s="139"/>
      <c r="F229" s="71"/>
      <c r="G229" s="71"/>
      <c r="H229" s="71"/>
      <c r="I229" s="71"/>
      <c r="J229" s="71"/>
      <c r="K229" s="70"/>
      <c r="L229" s="99"/>
      <c r="P229" s="69"/>
      <c r="Q229" s="173"/>
      <c r="R229" s="140"/>
      <c r="S229" s="174"/>
      <c r="T229" s="174"/>
      <c r="U229" s="174"/>
      <c r="V229" s="70"/>
      <c r="W229" s="108"/>
    </row>
    <row r="230" spans="1:23">
      <c r="A230" s="105"/>
      <c r="B230" s="69"/>
      <c r="C230" s="71"/>
      <c r="D230" s="139"/>
      <c r="E230" s="139"/>
      <c r="F230" s="71"/>
      <c r="G230" s="71"/>
      <c r="H230" s="71"/>
      <c r="I230" s="71"/>
      <c r="J230" s="71"/>
      <c r="K230" s="70"/>
      <c r="L230" s="99"/>
      <c r="P230" s="69"/>
      <c r="Q230" s="173"/>
      <c r="R230" s="140"/>
      <c r="S230" s="140"/>
      <c r="T230" s="135"/>
      <c r="U230" s="143"/>
      <c r="V230" s="70"/>
      <c r="W230" s="108"/>
    </row>
    <row r="231" spans="1:23">
      <c r="A231" s="105"/>
      <c r="B231" s="79"/>
      <c r="C231" s="80"/>
      <c r="D231" s="80"/>
      <c r="E231" s="80"/>
      <c r="F231" s="80"/>
      <c r="G231" s="80"/>
      <c r="H231" s="80"/>
      <c r="I231" s="80"/>
      <c r="J231" s="80"/>
      <c r="K231" s="81"/>
      <c r="L231" s="99"/>
      <c r="P231" s="79"/>
      <c r="Q231" s="80"/>
      <c r="R231" s="80"/>
      <c r="S231" s="80"/>
      <c r="T231" s="80"/>
      <c r="U231" s="80"/>
      <c r="V231" s="81"/>
      <c r="W231" s="108"/>
    </row>
    <row r="232" spans="1:23" s="116" customFormat="1" ht="22.5" customHeight="1">
      <c r="A232" s="106"/>
      <c r="B232" s="155" t="s">
        <v>118</v>
      </c>
      <c r="C232" s="156"/>
      <c r="D232" s="156"/>
      <c r="E232" s="156"/>
      <c r="F232" s="156"/>
      <c r="G232" s="156"/>
      <c r="H232" s="156"/>
      <c r="I232" s="156"/>
      <c r="J232" s="156"/>
      <c r="K232" s="141"/>
      <c r="L232" s="98"/>
      <c r="M232" s="124"/>
      <c r="N232" s="124"/>
      <c r="O232" s="124"/>
      <c r="P232" s="221" t="s">
        <v>119</v>
      </c>
      <c r="Q232" s="222"/>
      <c r="R232" s="222"/>
      <c r="S232" s="222"/>
      <c r="T232" s="222"/>
      <c r="U232" s="222"/>
      <c r="V232" s="223"/>
      <c r="W232" s="110"/>
    </row>
    <row r="233" spans="1:23">
      <c r="A233" s="105"/>
      <c r="B233" s="66"/>
      <c r="C233" s="67"/>
      <c r="D233" s="67"/>
      <c r="E233" s="67"/>
      <c r="F233" s="67"/>
      <c r="G233" s="67"/>
      <c r="H233" s="67"/>
      <c r="I233" s="67"/>
      <c r="J233" s="67"/>
      <c r="K233" s="68"/>
      <c r="L233" s="99"/>
      <c r="P233" s="69"/>
      <c r="Q233" s="71"/>
      <c r="R233" s="71"/>
      <c r="S233" s="71"/>
      <c r="T233" s="71"/>
      <c r="U233" s="71"/>
      <c r="V233" s="70"/>
      <c r="W233" s="108"/>
    </row>
    <row r="234" spans="1:23" ht="15" customHeight="1">
      <c r="A234" s="105"/>
      <c r="B234" s="69"/>
      <c r="C234" s="129" t="s">
        <v>14</v>
      </c>
      <c r="D234" s="227" t="s">
        <v>120</v>
      </c>
      <c r="E234" s="227"/>
      <c r="F234" s="227"/>
      <c r="G234" s="227"/>
      <c r="H234" s="227"/>
      <c r="I234" s="227"/>
      <c r="J234" s="227"/>
      <c r="K234" s="70"/>
      <c r="L234" s="99"/>
      <c r="P234" s="69"/>
      <c r="Q234" s="94" t="s">
        <v>121</v>
      </c>
      <c r="R234" s="71"/>
      <c r="S234" s="71"/>
      <c r="T234" s="71"/>
      <c r="U234" s="71"/>
      <c r="V234" s="70"/>
      <c r="W234" s="108"/>
    </row>
    <row r="235" spans="1:23" ht="15" customHeight="1">
      <c r="A235" s="105"/>
      <c r="B235" s="69"/>
      <c r="C235" s="71"/>
      <c r="D235" s="86"/>
      <c r="E235" s="86"/>
      <c r="F235" s="86"/>
      <c r="G235" s="86"/>
      <c r="H235" s="86"/>
      <c r="I235" s="86"/>
      <c r="J235" s="86"/>
      <c r="K235" s="70"/>
      <c r="L235" s="99"/>
      <c r="P235" s="69"/>
      <c r="Q235" s="71"/>
      <c r="R235" s="71"/>
      <c r="S235" s="71"/>
      <c r="T235" s="71"/>
      <c r="U235" s="71"/>
      <c r="V235" s="70"/>
      <c r="W235" s="108"/>
    </row>
    <row r="236" spans="1:23" ht="15.75" customHeight="1">
      <c r="A236" s="105"/>
      <c r="B236" s="69"/>
      <c r="C236" s="71"/>
      <c r="D236" s="73"/>
      <c r="E236" s="74" t="s">
        <v>39</v>
      </c>
      <c r="F236" s="38"/>
      <c r="G236" s="130"/>
      <c r="H236" s="131"/>
      <c r="I236" s="131"/>
      <c r="J236" s="71"/>
      <c r="K236" s="70"/>
      <c r="L236" s="99"/>
      <c r="P236" s="69"/>
      <c r="Q236" s="152" t="str">
        <f>IF(F236="","",IF(F236=5,Output!C56,Output!C55))</f>
        <v/>
      </c>
      <c r="R236" s="135"/>
      <c r="S236" s="174" t="str">
        <f>IF(F236="","",HYPERLINK(Links!D31,Links!C31))</f>
        <v/>
      </c>
      <c r="T236" s="174"/>
      <c r="U236" s="174"/>
      <c r="V236" s="70"/>
      <c r="W236" s="108"/>
    </row>
    <row r="237" spans="1:23">
      <c r="A237" s="105"/>
      <c r="B237" s="69"/>
      <c r="C237" s="71"/>
      <c r="D237" s="73"/>
      <c r="E237" s="139"/>
      <c r="F237" s="71"/>
      <c r="G237" s="73"/>
      <c r="H237" s="130"/>
      <c r="I237" s="130"/>
      <c r="J237" s="71"/>
      <c r="K237" s="70"/>
      <c r="L237" s="99"/>
      <c r="P237" s="69"/>
      <c r="Q237" s="152"/>
      <c r="R237" s="135"/>
      <c r="S237" s="174"/>
      <c r="T237" s="174"/>
      <c r="U237" s="174"/>
      <c r="V237" s="70"/>
      <c r="W237" s="108"/>
    </row>
    <row r="238" spans="1:23">
      <c r="A238" s="105"/>
      <c r="B238" s="69"/>
      <c r="C238" s="71"/>
      <c r="D238" s="73"/>
      <c r="E238" s="130"/>
      <c r="F238" s="229" t="s">
        <v>17</v>
      </c>
      <c r="G238" s="229"/>
      <c r="H238" s="229"/>
      <c r="I238" s="229"/>
      <c r="J238" s="229"/>
      <c r="K238" s="70"/>
      <c r="L238" s="99"/>
      <c r="P238" s="69"/>
      <c r="Q238" s="152"/>
      <c r="R238" s="135"/>
      <c r="S238" s="174"/>
      <c r="T238" s="174"/>
      <c r="U238" s="174"/>
      <c r="V238" s="70"/>
      <c r="W238" s="108"/>
    </row>
    <row r="239" spans="1:23">
      <c r="A239" s="105"/>
      <c r="B239" s="69"/>
      <c r="C239" s="71"/>
      <c r="D239" s="73"/>
      <c r="E239" s="73" t="s">
        <v>18</v>
      </c>
      <c r="F239" s="162" t="s">
        <v>122</v>
      </c>
      <c r="G239" s="162"/>
      <c r="H239" s="162"/>
      <c r="I239" s="162"/>
      <c r="J239" s="162"/>
      <c r="K239" s="70"/>
      <c r="L239" s="99"/>
      <c r="P239" s="69"/>
      <c r="Q239" s="152"/>
      <c r="R239" s="135"/>
      <c r="S239" s="135"/>
      <c r="T239" s="135"/>
      <c r="U239" s="135"/>
      <c r="V239" s="70"/>
      <c r="W239" s="108"/>
    </row>
    <row r="240" spans="1:23">
      <c r="A240" s="105"/>
      <c r="B240" s="69"/>
      <c r="C240" s="71"/>
      <c r="D240" s="73"/>
      <c r="E240" s="73"/>
      <c r="F240" s="162"/>
      <c r="G240" s="162"/>
      <c r="H240" s="162"/>
      <c r="I240" s="162"/>
      <c r="J240" s="162"/>
      <c r="K240" s="70"/>
      <c r="L240" s="99"/>
      <c r="P240" s="69"/>
      <c r="Q240" s="152"/>
      <c r="R240" s="135"/>
      <c r="S240" s="135"/>
      <c r="T240" s="135"/>
      <c r="U240" s="135"/>
      <c r="V240" s="70"/>
      <c r="W240" s="108"/>
    </row>
    <row r="241" spans="1:23">
      <c r="A241" s="105"/>
      <c r="B241" s="69"/>
      <c r="C241" s="71"/>
      <c r="D241" s="73"/>
      <c r="E241" s="73" t="s">
        <v>20</v>
      </c>
      <c r="F241" s="228" t="s">
        <v>123</v>
      </c>
      <c r="G241" s="228"/>
      <c r="H241" s="228"/>
      <c r="I241" s="228"/>
      <c r="J241" s="228"/>
      <c r="K241" s="70"/>
      <c r="L241" s="99"/>
      <c r="P241" s="69"/>
      <c r="Q241" s="152"/>
      <c r="R241" s="135"/>
      <c r="S241" s="135"/>
      <c r="T241" s="135"/>
      <c r="U241" s="135"/>
      <c r="V241" s="70"/>
      <c r="W241" s="108"/>
    </row>
    <row r="242" spans="1:23">
      <c r="A242" s="105"/>
      <c r="B242" s="69"/>
      <c r="C242" s="71"/>
      <c r="D242" s="73"/>
      <c r="E242" s="73"/>
      <c r="F242" s="228"/>
      <c r="G242" s="228"/>
      <c r="H242" s="228"/>
      <c r="I242" s="228"/>
      <c r="J242" s="228"/>
      <c r="K242" s="70"/>
      <c r="L242" s="99"/>
      <c r="P242" s="69"/>
      <c r="Q242" s="152"/>
      <c r="R242" s="135"/>
      <c r="S242" s="135"/>
      <c r="T242" s="135"/>
      <c r="U242" s="135"/>
      <c r="V242" s="70"/>
      <c r="W242" s="108"/>
    </row>
    <row r="243" spans="1:23">
      <c r="A243" s="105"/>
      <c r="B243" s="69"/>
      <c r="C243" s="71"/>
      <c r="D243" s="73"/>
      <c r="E243" s="73"/>
      <c r="F243" s="228"/>
      <c r="G243" s="228"/>
      <c r="H243" s="228"/>
      <c r="I243" s="228"/>
      <c r="J243" s="228"/>
      <c r="K243" s="70"/>
      <c r="L243" s="99"/>
      <c r="P243" s="69"/>
      <c r="Q243" s="152"/>
      <c r="R243" s="135"/>
      <c r="S243" s="135"/>
      <c r="T243" s="135"/>
      <c r="U243" s="135"/>
      <c r="V243" s="70"/>
      <c r="W243" s="108"/>
    </row>
    <row r="244" spans="1:23">
      <c r="A244" s="105"/>
      <c r="B244" s="69"/>
      <c r="C244" s="71"/>
      <c r="D244" s="73"/>
      <c r="E244" s="73" t="s">
        <v>22</v>
      </c>
      <c r="F244" s="228" t="s">
        <v>124</v>
      </c>
      <c r="G244" s="228"/>
      <c r="H244" s="228"/>
      <c r="I244" s="228"/>
      <c r="J244" s="228"/>
      <c r="K244" s="70"/>
      <c r="L244" s="99"/>
      <c r="P244" s="69"/>
      <c r="Q244" s="152"/>
      <c r="R244" s="135"/>
      <c r="S244" s="135"/>
      <c r="T244" s="135"/>
      <c r="U244" s="135"/>
      <c r="V244" s="70"/>
      <c r="W244" s="108"/>
    </row>
    <row r="245" spans="1:23">
      <c r="A245" s="105"/>
      <c r="B245" s="69"/>
      <c r="C245" s="71"/>
      <c r="D245" s="73"/>
      <c r="E245" s="73"/>
      <c r="F245" s="228"/>
      <c r="G245" s="228"/>
      <c r="H245" s="228"/>
      <c r="I245" s="228"/>
      <c r="J245" s="228"/>
      <c r="K245" s="70"/>
      <c r="L245" s="99"/>
      <c r="P245" s="69"/>
      <c r="Q245" s="135"/>
      <c r="R245" s="135"/>
      <c r="S245" s="135"/>
      <c r="T245" s="135"/>
      <c r="U245" s="135"/>
      <c r="V245" s="70"/>
      <c r="W245" s="108"/>
    </row>
    <row r="246" spans="1:23">
      <c r="A246" s="105"/>
      <c r="B246" s="69"/>
      <c r="C246" s="71"/>
      <c r="D246" s="73"/>
      <c r="E246" s="73"/>
      <c r="F246" s="228"/>
      <c r="G246" s="228"/>
      <c r="H246" s="228"/>
      <c r="I246" s="228"/>
      <c r="J246" s="228"/>
      <c r="K246" s="70"/>
      <c r="L246" s="99"/>
      <c r="P246" s="69"/>
      <c r="Q246" s="135"/>
      <c r="R246" s="135"/>
      <c r="S246" s="135"/>
      <c r="T246" s="135"/>
      <c r="U246" s="135"/>
      <c r="V246" s="70"/>
      <c r="W246" s="108"/>
    </row>
    <row r="247" spans="1:23">
      <c r="A247" s="105"/>
      <c r="B247" s="69"/>
      <c r="C247" s="71"/>
      <c r="D247" s="71"/>
      <c r="E247" s="71"/>
      <c r="F247" s="71"/>
      <c r="G247" s="71"/>
      <c r="H247" s="71"/>
      <c r="I247" s="71"/>
      <c r="J247" s="71"/>
      <c r="K247" s="70"/>
      <c r="L247" s="99"/>
      <c r="P247" s="69"/>
      <c r="Q247" s="71"/>
      <c r="R247" s="71"/>
      <c r="S247" s="71"/>
      <c r="T247" s="71"/>
      <c r="U247" s="71"/>
      <c r="V247" s="70"/>
      <c r="W247" s="108"/>
    </row>
    <row r="248" spans="1:23" ht="15" customHeight="1">
      <c r="A248" s="105"/>
      <c r="B248" s="69"/>
      <c r="C248" s="129" t="s">
        <v>24</v>
      </c>
      <c r="D248" s="157" t="s">
        <v>125</v>
      </c>
      <c r="E248" s="157"/>
      <c r="F248" s="157"/>
      <c r="G248" s="157"/>
      <c r="H248" s="157"/>
      <c r="I248" s="157"/>
      <c r="J248" s="157"/>
      <c r="K248" s="70"/>
      <c r="L248" s="99"/>
      <c r="P248" s="69"/>
      <c r="Q248" s="94" t="s">
        <v>126</v>
      </c>
      <c r="R248" s="71"/>
      <c r="S248" s="71"/>
      <c r="T248" s="71"/>
      <c r="U248" s="71"/>
      <c r="V248" s="70"/>
      <c r="W248" s="108"/>
    </row>
    <row r="249" spans="1:23" ht="15" customHeight="1">
      <c r="A249" s="105"/>
      <c r="B249" s="69"/>
      <c r="C249" s="71"/>
      <c r="D249" s="86"/>
      <c r="E249" s="86"/>
      <c r="F249" s="86"/>
      <c r="G249" s="73"/>
      <c r="H249" s="130"/>
      <c r="I249" s="130"/>
      <c r="J249" s="86"/>
      <c r="K249" s="70"/>
      <c r="L249" s="99"/>
      <c r="P249" s="69"/>
      <c r="Q249" s="71"/>
      <c r="R249" s="71"/>
      <c r="S249" s="71"/>
      <c r="T249" s="71"/>
      <c r="U249" s="71"/>
      <c r="V249" s="70"/>
      <c r="W249" s="108"/>
    </row>
    <row r="250" spans="1:23" ht="15.75" customHeight="1">
      <c r="A250" s="105"/>
      <c r="B250" s="69"/>
      <c r="C250" s="71"/>
      <c r="D250" s="73"/>
      <c r="E250" s="74" t="s">
        <v>39</v>
      </c>
      <c r="F250" s="38"/>
      <c r="G250" s="73"/>
      <c r="H250" s="130"/>
      <c r="I250" s="130"/>
      <c r="J250" s="71"/>
      <c r="K250" s="70"/>
      <c r="L250" s="99"/>
      <c r="P250" s="69"/>
      <c r="Q250" s="152" t="str">
        <f>IF(F250="","",IF(F250=5,Output!C58,Output!C57))</f>
        <v/>
      </c>
      <c r="R250" s="152"/>
      <c r="S250" s="152"/>
      <c r="T250" s="135"/>
      <c r="U250" s="174" t="str">
        <f>IF(F250="","",IF(F250=5,"",HYPERLINK(Links!D32,Links!C32)))</f>
        <v/>
      </c>
      <c r="V250" s="70"/>
      <c r="W250" s="108"/>
    </row>
    <row r="251" spans="1:23">
      <c r="A251" s="105"/>
      <c r="B251" s="69"/>
      <c r="C251" s="71"/>
      <c r="D251" s="73"/>
      <c r="E251" s="139"/>
      <c r="F251" s="71"/>
      <c r="G251" s="73"/>
      <c r="H251" s="130"/>
      <c r="I251" s="130"/>
      <c r="J251" s="71"/>
      <c r="K251" s="70"/>
      <c r="L251" s="99"/>
      <c r="P251" s="69"/>
      <c r="Q251" s="152"/>
      <c r="R251" s="152"/>
      <c r="S251" s="152"/>
      <c r="T251" s="135"/>
      <c r="U251" s="174"/>
      <c r="V251" s="70"/>
      <c r="W251" s="108"/>
    </row>
    <row r="252" spans="1:23" ht="15.75" customHeight="1">
      <c r="A252" s="105"/>
      <c r="B252" s="69"/>
      <c r="C252" s="71"/>
      <c r="D252" s="73"/>
      <c r="E252" s="130"/>
      <c r="F252" s="229" t="s">
        <v>17</v>
      </c>
      <c r="G252" s="229"/>
      <c r="H252" s="229"/>
      <c r="I252" s="229"/>
      <c r="J252" s="229"/>
      <c r="K252" s="70"/>
      <c r="L252" s="99"/>
      <c r="P252" s="69"/>
      <c r="Q252" s="152"/>
      <c r="R252" s="152"/>
      <c r="S252" s="152"/>
      <c r="T252" s="135"/>
      <c r="U252" s="174"/>
      <c r="V252" s="70"/>
      <c r="W252" s="108"/>
    </row>
    <row r="253" spans="1:23" ht="15.75" customHeight="1">
      <c r="A253" s="105"/>
      <c r="B253" s="69"/>
      <c r="C253" s="71"/>
      <c r="D253" s="73"/>
      <c r="E253" s="73" t="s">
        <v>18</v>
      </c>
      <c r="F253" s="162" t="s">
        <v>127</v>
      </c>
      <c r="G253" s="162"/>
      <c r="H253" s="162"/>
      <c r="I253" s="162"/>
      <c r="J253" s="162"/>
      <c r="K253" s="70"/>
      <c r="L253" s="99"/>
      <c r="P253" s="69"/>
      <c r="Q253" s="135"/>
      <c r="R253" s="135"/>
      <c r="S253" s="135"/>
      <c r="T253" s="135"/>
      <c r="U253" s="143"/>
      <c r="V253" s="70"/>
      <c r="W253" s="108"/>
    </row>
    <row r="254" spans="1:23">
      <c r="A254" s="105"/>
      <c r="B254" s="69"/>
      <c r="C254" s="71"/>
      <c r="D254" s="73"/>
      <c r="E254" s="73"/>
      <c r="F254" s="162"/>
      <c r="G254" s="162"/>
      <c r="H254" s="162"/>
      <c r="I254" s="162"/>
      <c r="J254" s="162"/>
      <c r="K254" s="70"/>
      <c r="L254" s="99"/>
      <c r="P254" s="69"/>
      <c r="Q254" s="135"/>
      <c r="R254" s="135"/>
      <c r="S254" s="135"/>
      <c r="T254" s="135"/>
      <c r="U254" s="143"/>
      <c r="V254" s="70"/>
      <c r="W254" s="108"/>
    </row>
    <row r="255" spans="1:23" ht="15.75" customHeight="1">
      <c r="A255" s="105"/>
      <c r="B255" s="69"/>
      <c r="C255" s="71"/>
      <c r="D255" s="73"/>
      <c r="E255" s="73" t="s">
        <v>20</v>
      </c>
      <c r="F255" s="228" t="s">
        <v>128</v>
      </c>
      <c r="G255" s="228"/>
      <c r="H255" s="228"/>
      <c r="I255" s="228"/>
      <c r="J255" s="228"/>
      <c r="K255" s="70"/>
      <c r="L255" s="99"/>
      <c r="P255" s="69"/>
      <c r="Q255" s="135"/>
      <c r="R255" s="135"/>
      <c r="S255" s="135"/>
      <c r="T255" s="135"/>
      <c r="U255" s="143"/>
      <c r="V255" s="70"/>
      <c r="W255" s="108"/>
    </row>
    <row r="256" spans="1:23">
      <c r="A256" s="105"/>
      <c r="B256" s="69"/>
      <c r="C256" s="71"/>
      <c r="D256" s="73"/>
      <c r="E256" s="73"/>
      <c r="F256" s="228"/>
      <c r="G256" s="228"/>
      <c r="H256" s="228"/>
      <c r="I256" s="228"/>
      <c r="J256" s="228"/>
      <c r="K256" s="70"/>
      <c r="L256" s="99"/>
      <c r="P256" s="69"/>
      <c r="Q256" s="135"/>
      <c r="R256" s="135"/>
      <c r="S256" s="135"/>
      <c r="T256" s="135"/>
      <c r="U256" s="143"/>
      <c r="V256" s="70"/>
      <c r="W256" s="108"/>
    </row>
    <row r="257" spans="1:23">
      <c r="A257" s="105"/>
      <c r="B257" s="69"/>
      <c r="C257" s="71"/>
      <c r="D257" s="73"/>
      <c r="E257" s="73"/>
      <c r="F257" s="228"/>
      <c r="G257" s="228"/>
      <c r="H257" s="228"/>
      <c r="I257" s="228"/>
      <c r="J257" s="228"/>
      <c r="K257" s="70"/>
      <c r="L257" s="99"/>
      <c r="P257" s="69"/>
      <c r="Q257" s="135"/>
      <c r="R257" s="135"/>
      <c r="S257" s="135"/>
      <c r="T257" s="135"/>
      <c r="U257" s="143"/>
      <c r="V257" s="70"/>
      <c r="W257" s="108"/>
    </row>
    <row r="258" spans="1:23" ht="15.75" customHeight="1">
      <c r="A258" s="105"/>
      <c r="B258" s="69"/>
      <c r="C258" s="71"/>
      <c r="D258" s="73"/>
      <c r="E258" s="73" t="s">
        <v>22</v>
      </c>
      <c r="F258" s="162" t="s">
        <v>129</v>
      </c>
      <c r="G258" s="162"/>
      <c r="H258" s="162"/>
      <c r="I258" s="162"/>
      <c r="J258" s="162"/>
      <c r="K258" s="70"/>
      <c r="L258" s="99"/>
      <c r="P258" s="69"/>
      <c r="Q258" s="135"/>
      <c r="R258" s="135"/>
      <c r="S258" s="135"/>
      <c r="T258" s="135"/>
      <c r="U258" s="143"/>
      <c r="V258" s="70"/>
      <c r="W258" s="108"/>
    </row>
    <row r="259" spans="1:23" ht="15.75" customHeight="1">
      <c r="A259" s="105"/>
      <c r="B259" s="69"/>
      <c r="C259" s="71"/>
      <c r="D259" s="73"/>
      <c r="E259" s="73"/>
      <c r="F259" s="162"/>
      <c r="G259" s="162"/>
      <c r="H259" s="162"/>
      <c r="I259" s="162"/>
      <c r="J259" s="162"/>
      <c r="K259" s="70"/>
      <c r="L259" s="99"/>
      <c r="P259" s="69"/>
      <c r="Q259" s="135"/>
      <c r="R259" s="135"/>
      <c r="S259" s="135"/>
      <c r="T259" s="135"/>
      <c r="U259" s="143"/>
      <c r="V259" s="70"/>
      <c r="W259" s="108"/>
    </row>
    <row r="260" spans="1:23">
      <c r="A260" s="105"/>
      <c r="B260" s="69"/>
      <c r="C260" s="71"/>
      <c r="D260" s="71"/>
      <c r="E260" s="71"/>
      <c r="F260" s="71"/>
      <c r="G260" s="71"/>
      <c r="H260" s="71"/>
      <c r="I260" s="71"/>
      <c r="J260" s="71"/>
      <c r="K260" s="70"/>
      <c r="L260" s="99"/>
      <c r="P260" s="69"/>
      <c r="Q260" s="71"/>
      <c r="R260" s="71"/>
      <c r="S260" s="71"/>
      <c r="T260" s="71"/>
      <c r="U260" s="71"/>
      <c r="V260" s="70"/>
      <c r="W260" s="108"/>
    </row>
    <row r="261" spans="1:23" ht="15" customHeight="1">
      <c r="A261" s="105"/>
      <c r="B261" s="69"/>
      <c r="C261" s="129" t="s">
        <v>36</v>
      </c>
      <c r="D261" s="227" t="s">
        <v>130</v>
      </c>
      <c r="E261" s="227"/>
      <c r="F261" s="227"/>
      <c r="G261" s="130"/>
      <c r="H261" s="131"/>
      <c r="I261" s="131"/>
      <c r="J261" s="86"/>
      <c r="K261" s="70"/>
      <c r="L261" s="99"/>
      <c r="P261" s="69"/>
      <c r="Q261" s="94" t="s">
        <v>131</v>
      </c>
      <c r="R261" s="71"/>
      <c r="S261" s="71"/>
      <c r="T261" s="71"/>
      <c r="U261" s="71"/>
      <c r="V261" s="70"/>
      <c r="W261" s="108"/>
    </row>
    <row r="262" spans="1:23" ht="15" customHeight="1">
      <c r="A262" s="105"/>
      <c r="B262" s="69"/>
      <c r="C262" s="71"/>
      <c r="D262" s="86"/>
      <c r="E262" s="86"/>
      <c r="F262" s="86"/>
      <c r="G262" s="73"/>
      <c r="H262" s="130"/>
      <c r="I262" s="130"/>
      <c r="J262" s="86"/>
      <c r="K262" s="70"/>
      <c r="L262" s="99"/>
      <c r="P262" s="69"/>
      <c r="Q262" s="71"/>
      <c r="R262" s="71"/>
      <c r="S262" s="71"/>
      <c r="T262" s="71"/>
      <c r="U262" s="71"/>
      <c r="V262" s="70"/>
      <c r="W262" s="108"/>
    </row>
    <row r="263" spans="1:23" ht="15.75" customHeight="1">
      <c r="A263" s="105"/>
      <c r="B263" s="69"/>
      <c r="C263" s="71"/>
      <c r="D263" s="73"/>
      <c r="E263" s="74" t="s">
        <v>39</v>
      </c>
      <c r="F263" s="38"/>
      <c r="G263" s="73"/>
      <c r="H263" s="130"/>
      <c r="I263" s="130"/>
      <c r="J263" s="71"/>
      <c r="K263" s="70"/>
      <c r="L263" s="99"/>
      <c r="P263" s="69"/>
      <c r="Q263" s="152" t="str">
        <f>IF(F263="","",IF(F263=5,Output!C60,Output!C59))</f>
        <v/>
      </c>
      <c r="R263" s="152"/>
      <c r="S263" s="152"/>
      <c r="T263" s="135"/>
      <c r="U263" s="143"/>
      <c r="V263" s="70"/>
      <c r="W263" s="108"/>
    </row>
    <row r="264" spans="1:23">
      <c r="A264" s="105"/>
      <c r="B264" s="69"/>
      <c r="C264" s="71"/>
      <c r="D264" s="73"/>
      <c r="E264" s="139"/>
      <c r="F264" s="71"/>
      <c r="G264" s="73"/>
      <c r="H264" s="130"/>
      <c r="I264" s="130"/>
      <c r="J264" s="71"/>
      <c r="K264" s="70"/>
      <c r="L264" s="99"/>
      <c r="P264" s="69"/>
      <c r="Q264" s="152"/>
      <c r="R264" s="152"/>
      <c r="S264" s="152"/>
      <c r="T264" s="135"/>
      <c r="U264" s="143"/>
      <c r="V264" s="70"/>
      <c r="W264" s="108"/>
    </row>
    <row r="265" spans="1:23">
      <c r="A265" s="105"/>
      <c r="B265" s="69"/>
      <c r="C265" s="71"/>
      <c r="D265" s="73"/>
      <c r="E265" s="130"/>
      <c r="F265" s="229" t="s">
        <v>17</v>
      </c>
      <c r="G265" s="229"/>
      <c r="H265" s="229"/>
      <c r="I265" s="229"/>
      <c r="J265" s="229"/>
      <c r="K265" s="70"/>
      <c r="L265" s="99"/>
      <c r="P265" s="69"/>
      <c r="Q265" s="152"/>
      <c r="R265" s="152"/>
      <c r="S265" s="152"/>
      <c r="T265" s="135"/>
      <c r="U265" s="143"/>
      <c r="V265" s="70"/>
      <c r="W265" s="108"/>
    </row>
    <row r="266" spans="1:23">
      <c r="A266" s="105"/>
      <c r="B266" s="69"/>
      <c r="C266" s="71"/>
      <c r="D266" s="73"/>
      <c r="E266" s="73" t="s">
        <v>18</v>
      </c>
      <c r="F266" s="162" t="s">
        <v>132</v>
      </c>
      <c r="G266" s="162"/>
      <c r="H266" s="162"/>
      <c r="I266" s="162"/>
      <c r="J266" s="162"/>
      <c r="K266" s="70"/>
      <c r="L266" s="99"/>
      <c r="P266" s="69"/>
      <c r="Q266" s="152"/>
      <c r="R266" s="152"/>
      <c r="S266" s="152"/>
      <c r="T266" s="135"/>
      <c r="U266" s="143"/>
      <c r="V266" s="70"/>
      <c r="W266" s="108"/>
    </row>
    <row r="267" spans="1:23">
      <c r="A267" s="105"/>
      <c r="B267" s="69"/>
      <c r="C267" s="71"/>
      <c r="D267" s="73"/>
      <c r="E267" s="73"/>
      <c r="F267" s="162"/>
      <c r="G267" s="162"/>
      <c r="H267" s="162"/>
      <c r="I267" s="162"/>
      <c r="J267" s="162"/>
      <c r="K267" s="70"/>
      <c r="L267" s="99"/>
      <c r="P267" s="69"/>
      <c r="Q267" s="135"/>
      <c r="R267" s="135"/>
      <c r="S267" s="135"/>
      <c r="T267" s="135"/>
      <c r="U267" s="143"/>
      <c r="V267" s="70"/>
      <c r="W267" s="108"/>
    </row>
    <row r="268" spans="1:23">
      <c r="A268" s="105"/>
      <c r="B268" s="69"/>
      <c r="C268" s="71"/>
      <c r="D268" s="73"/>
      <c r="E268" s="73" t="s">
        <v>20</v>
      </c>
      <c r="F268" s="162" t="s">
        <v>133</v>
      </c>
      <c r="G268" s="162"/>
      <c r="H268" s="162"/>
      <c r="I268" s="162"/>
      <c r="J268" s="162"/>
      <c r="K268" s="70"/>
      <c r="L268" s="99"/>
      <c r="P268" s="69"/>
      <c r="Q268" s="135"/>
      <c r="R268" s="135"/>
      <c r="S268" s="135"/>
      <c r="T268" s="135"/>
      <c r="U268" s="143"/>
      <c r="V268" s="70"/>
      <c r="W268" s="108"/>
    </row>
    <row r="269" spans="1:23">
      <c r="A269" s="105"/>
      <c r="B269" s="69"/>
      <c r="C269" s="71"/>
      <c r="D269" s="73"/>
      <c r="E269" s="73"/>
      <c r="F269" s="162"/>
      <c r="G269" s="162"/>
      <c r="H269" s="162"/>
      <c r="I269" s="162"/>
      <c r="J269" s="162"/>
      <c r="K269" s="70"/>
      <c r="L269" s="99"/>
      <c r="P269" s="69"/>
      <c r="Q269" s="135"/>
      <c r="R269" s="135"/>
      <c r="S269" s="135"/>
      <c r="T269" s="135"/>
      <c r="U269" s="143"/>
      <c r="V269" s="70"/>
      <c r="W269" s="108"/>
    </row>
    <row r="270" spans="1:23">
      <c r="A270" s="105"/>
      <c r="B270" s="69"/>
      <c r="C270" s="71"/>
      <c r="D270" s="73"/>
      <c r="E270" s="73" t="s">
        <v>22</v>
      </c>
      <c r="F270" s="162" t="s">
        <v>134</v>
      </c>
      <c r="G270" s="162"/>
      <c r="H270" s="162"/>
      <c r="I270" s="162"/>
      <c r="J270" s="162"/>
      <c r="K270" s="70"/>
      <c r="L270" s="99"/>
      <c r="P270" s="69"/>
      <c r="Q270" s="135"/>
      <c r="R270" s="135"/>
      <c r="S270" s="135"/>
      <c r="T270" s="135"/>
      <c r="U270" s="143"/>
      <c r="V270" s="70"/>
      <c r="W270" s="108"/>
    </row>
    <row r="271" spans="1:23">
      <c r="A271" s="105"/>
      <c r="B271" s="69"/>
      <c r="C271" s="71"/>
      <c r="D271" s="73"/>
      <c r="E271" s="73"/>
      <c r="F271" s="162"/>
      <c r="G271" s="162"/>
      <c r="H271" s="162"/>
      <c r="I271" s="162"/>
      <c r="J271" s="162"/>
      <c r="K271" s="70"/>
      <c r="L271" s="99"/>
      <c r="P271" s="69"/>
      <c r="Q271" s="135"/>
      <c r="R271" s="135"/>
      <c r="S271" s="135"/>
      <c r="T271" s="135"/>
      <c r="U271" s="143"/>
      <c r="V271" s="70"/>
      <c r="W271" s="108"/>
    </row>
    <row r="272" spans="1:23">
      <c r="A272" s="105"/>
      <c r="B272" s="79"/>
      <c r="C272" s="80"/>
      <c r="D272" s="80"/>
      <c r="E272" s="80"/>
      <c r="F272" s="80"/>
      <c r="G272" s="80"/>
      <c r="H272" s="80"/>
      <c r="I272" s="80"/>
      <c r="J272" s="80"/>
      <c r="K272" s="81"/>
      <c r="L272" s="99"/>
      <c r="P272" s="79"/>
      <c r="Q272" s="80"/>
      <c r="R272" s="80"/>
      <c r="S272" s="80"/>
      <c r="T272" s="80"/>
      <c r="U272" s="80"/>
      <c r="V272" s="81"/>
      <c r="W272" s="108"/>
    </row>
    <row r="273" spans="1:23" ht="9" customHeight="1">
      <c r="A273" s="107"/>
      <c r="B273" s="112"/>
      <c r="C273" s="112"/>
      <c r="D273" s="112"/>
      <c r="E273" s="112"/>
      <c r="F273" s="112"/>
      <c r="G273" s="112"/>
      <c r="H273" s="112"/>
      <c r="I273" s="112"/>
      <c r="J273" s="112"/>
      <c r="K273" s="112"/>
      <c r="L273" s="112"/>
      <c r="M273" s="123"/>
      <c r="N273" s="123"/>
      <c r="O273" s="123"/>
      <c r="P273" s="112"/>
      <c r="Q273" s="112"/>
      <c r="R273" s="112"/>
      <c r="S273" s="112"/>
      <c r="T273" s="112"/>
      <c r="U273" s="112"/>
      <c r="V273" s="112"/>
      <c r="W273" s="111"/>
    </row>
  </sheetData>
  <sheetProtection algorithmName="SHA-512" hashValue="9UjyHUEIPxflDyrTIsx9om7nJaNxPtCImXvqMwZENPvG9CHaEWaDA0D/4kvh70NV54WtFEiRXCKMtgj+VcRePw==" saltValue="mblvxbhJmibB3Iu52a1HTw==" spinCount="100000" sheet="1" selectLockedCells="1"/>
  <mergeCells count="174">
    <mergeCell ref="C12:Q12"/>
    <mergeCell ref="U160:U162"/>
    <mergeCell ref="D234:J234"/>
    <mergeCell ref="D190:J190"/>
    <mergeCell ref="F191:J191"/>
    <mergeCell ref="Q139:Q149"/>
    <mergeCell ref="F175:J175"/>
    <mergeCell ref="P18:V18"/>
    <mergeCell ref="Q62:Q64"/>
    <mergeCell ref="P80:V80"/>
    <mergeCell ref="S126:U128"/>
    <mergeCell ref="F129:J129"/>
    <mergeCell ref="F97:J98"/>
    <mergeCell ref="F99:J100"/>
    <mergeCell ref="U21:U25"/>
    <mergeCell ref="S67:S70"/>
    <mergeCell ref="S143:U145"/>
    <mergeCell ref="S147:U149"/>
    <mergeCell ref="P165:V165"/>
    <mergeCell ref="S169:U171"/>
    <mergeCell ref="E151:E153"/>
    <mergeCell ref="C14:U15"/>
    <mergeCell ref="Q84:Q86"/>
    <mergeCell ref="D189:J189"/>
    <mergeCell ref="F24:G24"/>
    <mergeCell ref="D41:J41"/>
    <mergeCell ref="Q87:Q91"/>
    <mergeCell ref="D102:E102"/>
    <mergeCell ref="Q104:S108"/>
    <mergeCell ref="S139:U141"/>
    <mergeCell ref="H213:I213"/>
    <mergeCell ref="H208:I208"/>
    <mergeCell ref="H211:I211"/>
    <mergeCell ref="H210:I210"/>
    <mergeCell ref="F139:J139"/>
    <mergeCell ref="D158:J159"/>
    <mergeCell ref="E177:E178"/>
    <mergeCell ref="E179:E180"/>
    <mergeCell ref="F176:J176"/>
    <mergeCell ref="B165:J165"/>
    <mergeCell ref="F179:J180"/>
    <mergeCell ref="F147:J147"/>
    <mergeCell ref="D167:J167"/>
    <mergeCell ref="D137:J137"/>
    <mergeCell ref="F96:J96"/>
    <mergeCell ref="S160:S162"/>
    <mergeCell ref="Q160:Q163"/>
    <mergeCell ref="Q121:Q129"/>
    <mergeCell ref="Q263:S266"/>
    <mergeCell ref="F268:J269"/>
    <mergeCell ref="F270:J271"/>
    <mergeCell ref="D261:F261"/>
    <mergeCell ref="F239:J240"/>
    <mergeCell ref="F241:J243"/>
    <mergeCell ref="F244:J246"/>
    <mergeCell ref="F238:J238"/>
    <mergeCell ref="F252:J252"/>
    <mergeCell ref="F253:J254"/>
    <mergeCell ref="F255:J257"/>
    <mergeCell ref="F258:J259"/>
    <mergeCell ref="F265:J265"/>
    <mergeCell ref="F266:J267"/>
    <mergeCell ref="F154:J156"/>
    <mergeCell ref="E154:E156"/>
    <mergeCell ref="Q169:Q177"/>
    <mergeCell ref="D120:K120"/>
    <mergeCell ref="U250:U252"/>
    <mergeCell ref="Q184:Q187"/>
    <mergeCell ref="S191:U193"/>
    <mergeCell ref="Q220:S223"/>
    <mergeCell ref="U220:U223"/>
    <mergeCell ref="Q236:Q244"/>
    <mergeCell ref="S236:U238"/>
    <mergeCell ref="P232:V232"/>
    <mergeCell ref="P216:V216"/>
    <mergeCell ref="S227:U229"/>
    <mergeCell ref="Q250:S252"/>
    <mergeCell ref="U208:U211"/>
    <mergeCell ref="Q208:Q214"/>
    <mergeCell ref="Q227:Q230"/>
    <mergeCell ref="U184:U187"/>
    <mergeCell ref="Q191:Q196"/>
    <mergeCell ref="S208:S211"/>
    <mergeCell ref="S184:S187"/>
    <mergeCell ref="S7:S11"/>
    <mergeCell ref="D20:G20"/>
    <mergeCell ref="E4:Q6"/>
    <mergeCell ref="E7:Q10"/>
    <mergeCell ref="Q34:U36"/>
    <mergeCell ref="Q71:Q77"/>
    <mergeCell ref="Q68:Q70"/>
    <mergeCell ref="S77:U78"/>
    <mergeCell ref="F25:J25"/>
    <mergeCell ref="F26:J27"/>
    <mergeCell ref="F28:J28"/>
    <mergeCell ref="D34:J34"/>
    <mergeCell ref="D35:J35"/>
    <mergeCell ref="D36:J36"/>
    <mergeCell ref="D37:J37"/>
    <mergeCell ref="D38:J38"/>
    <mergeCell ref="D39:J39"/>
    <mergeCell ref="Q37:Q38"/>
    <mergeCell ref="S72:S75"/>
    <mergeCell ref="D44:J50"/>
    <mergeCell ref="D52:J52"/>
    <mergeCell ref="D66:J66"/>
    <mergeCell ref="C10:D11"/>
    <mergeCell ref="I20:J20"/>
    <mergeCell ref="S26:S29"/>
    <mergeCell ref="S21:S24"/>
    <mergeCell ref="Q22:Q29"/>
    <mergeCell ref="U121:U124"/>
    <mergeCell ref="I23:J23"/>
    <mergeCell ref="B2:S2"/>
    <mergeCell ref="P17:V17"/>
    <mergeCell ref="D206:J206"/>
    <mergeCell ref="F201:J202"/>
    <mergeCell ref="F203:J204"/>
    <mergeCell ref="E201:E202"/>
    <mergeCell ref="E203:E204"/>
    <mergeCell ref="F169:J169"/>
    <mergeCell ref="D182:J182"/>
    <mergeCell ref="F177:J178"/>
    <mergeCell ref="S87:U89"/>
    <mergeCell ref="S121:S123"/>
    <mergeCell ref="D138:J138"/>
    <mergeCell ref="D168:J168"/>
    <mergeCell ref="F148:J150"/>
    <mergeCell ref="E148:E150"/>
    <mergeCell ref="F151:J153"/>
    <mergeCell ref="E133:E135"/>
    <mergeCell ref="F130:J132"/>
    <mergeCell ref="U104:U106"/>
    <mergeCell ref="Q112:Q115"/>
    <mergeCell ref="S112:S114"/>
    <mergeCell ref="P117:V117"/>
    <mergeCell ref="U67:U70"/>
    <mergeCell ref="D119:G119"/>
    <mergeCell ref="U72:U75"/>
    <mergeCell ref="F128:J128"/>
    <mergeCell ref="D82:K82"/>
    <mergeCell ref="E97:E98"/>
    <mergeCell ref="E99:E100"/>
    <mergeCell ref="F95:J95"/>
    <mergeCell ref="D83:K83"/>
    <mergeCell ref="F84:J84"/>
    <mergeCell ref="B80:J80"/>
    <mergeCell ref="B117:J117"/>
    <mergeCell ref="F121:J121"/>
    <mergeCell ref="D110:J111"/>
    <mergeCell ref="C13:D13"/>
    <mergeCell ref="E13:Q13"/>
    <mergeCell ref="D218:F218"/>
    <mergeCell ref="B18:K18"/>
    <mergeCell ref="Q54:Q58"/>
    <mergeCell ref="B216:J216"/>
    <mergeCell ref="B232:J232"/>
    <mergeCell ref="D248:J248"/>
    <mergeCell ref="B17:K17"/>
    <mergeCell ref="F54:J54"/>
    <mergeCell ref="F133:J135"/>
    <mergeCell ref="I22:J22"/>
    <mergeCell ref="I21:J21"/>
    <mergeCell ref="D29:J29"/>
    <mergeCell ref="F62:G62"/>
    <mergeCell ref="D57:J58"/>
    <mergeCell ref="D60:J60"/>
    <mergeCell ref="D40:J40"/>
    <mergeCell ref="E130:E132"/>
    <mergeCell ref="D31:J32"/>
    <mergeCell ref="D42:J42"/>
    <mergeCell ref="H212:I212"/>
    <mergeCell ref="D225:J225"/>
    <mergeCell ref="F199:J199"/>
  </mergeCells>
  <conditionalFormatting sqref="S160:S163">
    <cfRule type="notContainsBlanks" dxfId="30" priority="82">
      <formula>LEN(TRIM(S160))&gt;0</formula>
    </cfRule>
  </conditionalFormatting>
  <conditionalFormatting sqref="U160:U163">
    <cfRule type="notContainsBlanks" dxfId="29" priority="83">
      <formula>LEN(TRIM(U160))&gt;0</formula>
    </cfRule>
  </conditionalFormatting>
  <conditionalFormatting sqref="S87:U89">
    <cfRule type="notContainsBlanks" dxfId="28" priority="81">
      <formula>LEN(TRIM(S87))&gt;0</formula>
    </cfRule>
  </conditionalFormatting>
  <conditionalFormatting sqref="U212:U214">
    <cfRule type="notContainsBlanks" dxfId="27" priority="90">
      <formula>LEN(TRIM(U212))&gt;0</formula>
    </cfRule>
  </conditionalFormatting>
  <conditionalFormatting sqref="D57:J58">
    <cfRule type="expression" dxfId="26" priority="34">
      <formula>$F$54="Other"</formula>
    </cfRule>
  </conditionalFormatting>
  <conditionalFormatting sqref="S26:S29">
    <cfRule type="notContainsBlanks" dxfId="25" priority="53">
      <formula>LEN(TRIM(S26))&gt;0</formula>
    </cfRule>
  </conditionalFormatting>
  <conditionalFormatting sqref="U67:U76">
    <cfRule type="notContainsBlanks" dxfId="24" priority="54">
      <formula>LEN(TRIM(U67))&gt;0</formula>
    </cfRule>
  </conditionalFormatting>
  <conditionalFormatting sqref="S121:S123">
    <cfRule type="notContainsBlanks" dxfId="23" priority="84">
      <formula>LEN(TRIM(S121))&gt;0</formula>
    </cfRule>
  </conditionalFormatting>
  <conditionalFormatting sqref="U121:U124">
    <cfRule type="notContainsBlanks" dxfId="22" priority="85">
      <formula>LEN(TRIM(U121))&gt;0</formula>
    </cfRule>
  </conditionalFormatting>
  <conditionalFormatting sqref="S126:U128">
    <cfRule type="notContainsBlanks" dxfId="21" priority="86">
      <formula>LEN(TRIM(S126))&gt;0</formula>
    </cfRule>
  </conditionalFormatting>
  <conditionalFormatting sqref="S139:U141">
    <cfRule type="notContainsBlanks" dxfId="20" priority="87">
      <formula>LEN(TRIM(S139))&gt;0</formula>
    </cfRule>
  </conditionalFormatting>
  <conditionalFormatting sqref="S143:U145">
    <cfRule type="notContainsBlanks" dxfId="19" priority="88">
      <formula>LEN(TRIM(S143))&gt;0</formula>
    </cfRule>
  </conditionalFormatting>
  <conditionalFormatting sqref="S147:U149">
    <cfRule type="notContainsBlanks" dxfId="18" priority="89">
      <formula>LEN(TRIM(S147))&gt;0</formula>
    </cfRule>
  </conditionalFormatting>
  <conditionalFormatting sqref="S169:U171">
    <cfRule type="notContainsBlanks" dxfId="17" priority="91">
      <formula>LEN(TRIM(S169))&gt;0</formula>
    </cfRule>
  </conditionalFormatting>
  <conditionalFormatting sqref="S184:S187">
    <cfRule type="notContainsBlanks" dxfId="16" priority="92">
      <formula>LEN(TRIM(S184))&gt;0</formula>
    </cfRule>
  </conditionalFormatting>
  <conditionalFormatting sqref="U184:U187">
    <cfRule type="notContainsBlanks" dxfId="15" priority="93">
      <formula>LEN(TRIM(U184))&gt;0</formula>
    </cfRule>
  </conditionalFormatting>
  <conditionalFormatting sqref="S191:U193">
    <cfRule type="notContainsBlanks" dxfId="14" priority="94">
      <formula>LEN(TRIM(S191))&gt;0</formula>
    </cfRule>
  </conditionalFormatting>
  <conditionalFormatting sqref="S208:S211">
    <cfRule type="notContainsBlanks" dxfId="13" priority="95">
      <formula>LEN(TRIM(S208))&gt;0</formula>
    </cfRule>
  </conditionalFormatting>
  <conditionalFormatting sqref="U208:U211">
    <cfRule type="notContainsBlanks" dxfId="12" priority="96">
      <formula>LEN(TRIM(U208))&gt;0</formula>
    </cfRule>
  </conditionalFormatting>
  <conditionalFormatting sqref="U220:U223">
    <cfRule type="notContainsBlanks" dxfId="11" priority="77">
      <formula>LEN(TRIM(U220))&gt;0</formula>
    </cfRule>
  </conditionalFormatting>
  <conditionalFormatting sqref="S227:U229">
    <cfRule type="notContainsBlanks" dxfId="10" priority="78">
      <formula>LEN(TRIM(S227))&gt;0</formula>
    </cfRule>
  </conditionalFormatting>
  <conditionalFormatting sqref="S236:U238">
    <cfRule type="notContainsBlanks" dxfId="9" priority="79">
      <formula>LEN(TRIM(S236))&gt;0</formula>
    </cfRule>
  </conditionalFormatting>
  <conditionalFormatting sqref="U250:U252">
    <cfRule type="notContainsBlanks" dxfId="8" priority="80">
      <formula>LEN(TRIM(U250))&gt;0</formula>
    </cfRule>
  </conditionalFormatting>
  <conditionalFormatting sqref="S72:S75">
    <cfRule type="notContainsBlanks" dxfId="7" priority="55">
      <formula>LEN(TRIM(S72))&gt;0</formula>
    </cfRule>
  </conditionalFormatting>
  <conditionalFormatting sqref="S77">
    <cfRule type="notContainsBlanks" dxfId="6" priority="56">
      <formula>LEN(TRIM(S77))&gt;0</formula>
    </cfRule>
  </conditionalFormatting>
  <conditionalFormatting sqref="S67:S70">
    <cfRule type="notContainsBlanks" dxfId="5" priority="57">
      <formula>LEN(TRIM(S67))&gt;0</formula>
    </cfRule>
  </conditionalFormatting>
  <conditionalFormatting sqref="U21:U25">
    <cfRule type="notContainsBlanks" dxfId="4" priority="58">
      <formula>LEN(TRIM(U21))&gt;0</formula>
    </cfRule>
  </conditionalFormatting>
  <conditionalFormatting sqref="S21:S24">
    <cfRule type="notContainsBlanks" dxfId="3" priority="59">
      <formula>LEN(TRIM(S21))&gt;0</formula>
    </cfRule>
  </conditionalFormatting>
  <conditionalFormatting sqref="F212">
    <cfRule type="expression" dxfId="2" priority="2">
      <formula>$F$208="Yes"</formula>
    </cfRule>
    <cfRule type="expression" dxfId="1" priority="3">
      <formula>$F$208=""</formula>
    </cfRule>
  </conditionalFormatting>
  <conditionalFormatting sqref="S112:S114">
    <cfRule type="notContainsBlanks" dxfId="0" priority="1">
      <formula>LEN(TRIM(S112))&gt;0</formula>
    </cfRule>
  </conditionalFormatting>
  <hyperlinks>
    <hyperlink ref="S7:S10" r:id="rId1" display="Infrastructure Resilience Planning Framework (IRPF)" xr:uid="{68BFB92D-8700-4219-971E-4D47BED4082F}"/>
    <hyperlink ref="C10:D11" r:id="rId2" display="CISA.gov" xr:uid="{494398DF-D380-40F2-A4F6-5E3A98024C06}"/>
    <hyperlink ref="S7:S11" r:id="rId3" display="Infrastructure Resilience Planning Framework (IRPF)" xr:uid="{0B1443EB-1D55-41AE-ABA7-155C5C33DC2A}"/>
  </hyperlinks>
  <pageMargins left="0.7" right="0.7" top="1" bottom="0.5" header="0.3" footer="0.3"/>
  <pageSetup scale="71" orientation="portrait" r:id="rId4"/>
  <headerFooter scaleWithDoc="0">
    <oddHeader>&amp;L&amp;"Franklin Gothic Book,Bold"&amp;14&amp;G&amp;C&amp;"Franklin Gothic Book,Regular"&amp;12Infrastructure Resilience Planning Framework (IRPF)
Launchpoint Results&amp;R&amp;"Franklin Gothic Book,Regular"&amp;D</oddHeader>
    <oddFooter>&amp;C&amp;"Franklin Gothic Book,Regular"Page &amp;P of &amp;N</oddFooter>
  </headerFooter>
  <rowBreaks count="4" manualBreakCount="4">
    <brk id="79" min="15" max="21" man="1"/>
    <brk id="116" min="15" max="21" man="1"/>
    <brk id="164" min="15" max="21" man="1"/>
    <brk id="215" min="15" max="21"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2119" r:id="rId8" name="Group Box 71">
              <controlPr defaultSize="0" autoFill="0" autoPict="0" altText="Lay the foundation">
                <anchor moveWithCells="1">
                  <from>
                    <xdr:col>5</xdr:col>
                    <xdr:colOff>0</xdr:colOff>
                    <xdr:row>85</xdr:row>
                    <xdr:rowOff>0</xdr:rowOff>
                  </from>
                  <to>
                    <xdr:col>10</xdr:col>
                    <xdr:colOff>0</xdr:colOff>
                    <xdr:row>86</xdr:row>
                    <xdr:rowOff>0</xdr:rowOff>
                  </to>
                </anchor>
              </controlPr>
            </control>
          </mc:Choice>
        </mc:AlternateContent>
        <mc:AlternateContent xmlns:mc="http://schemas.openxmlformats.org/markup-compatibility/2006">
          <mc:Choice Requires="x14">
            <control shapeId="2132" r:id="rId9" name="Group Box 84">
              <controlPr defaultSize="0" autoFill="0" autoPict="0" altText="Lay the foundation">
                <anchor moveWithCells="1">
                  <from>
                    <xdr:col>5</xdr:col>
                    <xdr:colOff>0</xdr:colOff>
                    <xdr:row>87</xdr:row>
                    <xdr:rowOff>0</xdr:rowOff>
                  </from>
                  <to>
                    <xdr:col>10</xdr:col>
                    <xdr:colOff>0</xdr:colOff>
                    <xdr:row>88</xdr:row>
                    <xdr:rowOff>0</xdr:rowOff>
                  </to>
                </anchor>
              </controlPr>
            </control>
          </mc:Choice>
        </mc:AlternateContent>
        <mc:AlternateContent xmlns:mc="http://schemas.openxmlformats.org/markup-compatibility/2006">
          <mc:Choice Requires="x14">
            <control shapeId="2133" r:id="rId10" name="Group Box 85">
              <controlPr defaultSize="0" autoFill="0" autoPict="0" altText="Lay the foundation">
                <anchor moveWithCells="1">
                  <from>
                    <xdr:col>5</xdr:col>
                    <xdr:colOff>0</xdr:colOff>
                    <xdr:row>88</xdr:row>
                    <xdr:rowOff>0</xdr:rowOff>
                  </from>
                  <to>
                    <xdr:col>10</xdr:col>
                    <xdr:colOff>0</xdr:colOff>
                    <xdr:row>89</xdr:row>
                    <xdr:rowOff>0</xdr:rowOff>
                  </to>
                </anchor>
              </controlPr>
            </control>
          </mc:Choice>
        </mc:AlternateContent>
        <mc:AlternateContent xmlns:mc="http://schemas.openxmlformats.org/markup-compatibility/2006">
          <mc:Choice Requires="x14">
            <control shapeId="2134" r:id="rId11" name="Group Box 86">
              <controlPr defaultSize="0" autoFill="0" autoPict="0" altText="Lay the foundation">
                <anchor moveWithCells="1">
                  <from>
                    <xdr:col>5</xdr:col>
                    <xdr:colOff>0</xdr:colOff>
                    <xdr:row>89</xdr:row>
                    <xdr:rowOff>0</xdr:rowOff>
                  </from>
                  <to>
                    <xdr:col>10</xdr:col>
                    <xdr:colOff>0</xdr:colOff>
                    <xdr:row>90</xdr:row>
                    <xdr:rowOff>0</xdr:rowOff>
                  </to>
                </anchor>
              </controlPr>
            </control>
          </mc:Choice>
        </mc:AlternateContent>
        <mc:AlternateContent xmlns:mc="http://schemas.openxmlformats.org/markup-compatibility/2006">
          <mc:Choice Requires="x14">
            <control shapeId="2135" r:id="rId12" name="Group Box 87">
              <controlPr defaultSize="0" autoFill="0" autoPict="0" altText="Lay the foundation">
                <anchor moveWithCells="1">
                  <from>
                    <xdr:col>5</xdr:col>
                    <xdr:colOff>0</xdr:colOff>
                    <xdr:row>90</xdr:row>
                    <xdr:rowOff>0</xdr:rowOff>
                  </from>
                  <to>
                    <xdr:col>10</xdr:col>
                    <xdr:colOff>0</xdr:colOff>
                    <xdr:row>91</xdr:row>
                    <xdr:rowOff>0</xdr:rowOff>
                  </to>
                </anchor>
              </controlPr>
            </control>
          </mc:Choice>
        </mc:AlternateContent>
        <mc:AlternateContent xmlns:mc="http://schemas.openxmlformats.org/markup-compatibility/2006">
          <mc:Choice Requires="x14">
            <control shapeId="2136" r:id="rId13" name="Group Box 88">
              <controlPr defaultSize="0" autoFill="0" autoPict="0" altText="Lay the foundation">
                <anchor moveWithCells="1">
                  <from>
                    <xdr:col>5</xdr:col>
                    <xdr:colOff>0</xdr:colOff>
                    <xdr:row>91</xdr:row>
                    <xdr:rowOff>0</xdr:rowOff>
                  </from>
                  <to>
                    <xdr:col>10</xdr:col>
                    <xdr:colOff>0</xdr:colOff>
                    <xdr:row>92</xdr:row>
                    <xdr:rowOff>0</xdr:rowOff>
                  </to>
                </anchor>
              </controlPr>
            </control>
          </mc:Choice>
        </mc:AlternateContent>
        <mc:AlternateContent xmlns:mc="http://schemas.openxmlformats.org/markup-compatibility/2006">
          <mc:Choice Requires="x14">
            <control shapeId="2137" r:id="rId14" name="Group Box 89">
              <controlPr defaultSize="0" autoFill="0" autoPict="0" altText="Lay the foundation">
                <anchor moveWithCells="1">
                  <from>
                    <xdr:col>5</xdr:col>
                    <xdr:colOff>0</xdr:colOff>
                    <xdr:row>92</xdr:row>
                    <xdr:rowOff>0</xdr:rowOff>
                  </from>
                  <to>
                    <xdr:col>10</xdr:col>
                    <xdr:colOff>0</xdr:colOff>
                    <xdr:row>93</xdr:row>
                    <xdr:rowOff>0</xdr:rowOff>
                  </to>
                </anchor>
              </controlPr>
            </control>
          </mc:Choice>
        </mc:AlternateContent>
        <mc:AlternateContent xmlns:mc="http://schemas.openxmlformats.org/markup-compatibility/2006">
          <mc:Choice Requires="x14">
            <control shapeId="2138" r:id="rId15" name="Group Box 90">
              <controlPr defaultSize="0" autoFill="0" autoPict="0" altText="Critical Infrastructure Identification and Dependency Analysis">
                <anchor moveWithCells="1">
                  <from>
                    <xdr:col>5</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2139" r:id="rId16" name="Group Box 91">
              <controlPr defaultSize="0" autoFill="0" autoPict="0" altText="Critical Infrastructure Identification and Dependency Analysis">
                <anchor moveWithCells="1">
                  <from>
                    <xdr:col>5</xdr:col>
                    <xdr:colOff>0</xdr:colOff>
                    <xdr:row>123</xdr:row>
                    <xdr:rowOff>0</xdr:rowOff>
                  </from>
                  <to>
                    <xdr:col>10</xdr:col>
                    <xdr:colOff>0</xdr:colOff>
                    <xdr:row>124</xdr:row>
                    <xdr:rowOff>0</xdr:rowOff>
                  </to>
                </anchor>
              </controlPr>
            </control>
          </mc:Choice>
        </mc:AlternateContent>
        <mc:AlternateContent xmlns:mc="http://schemas.openxmlformats.org/markup-compatibility/2006">
          <mc:Choice Requires="x14">
            <control shapeId="2140" r:id="rId17" name="Group Box 92">
              <controlPr defaultSize="0" autoFill="0" autoPict="0" altText="Critical Infrastructure Identification and Dependency Analysis">
                <anchor moveWithCells="1">
                  <from>
                    <xdr:col>5</xdr:col>
                    <xdr:colOff>0</xdr:colOff>
                    <xdr:row>124</xdr:row>
                    <xdr:rowOff>0</xdr:rowOff>
                  </from>
                  <to>
                    <xdr:col>10</xdr:col>
                    <xdr:colOff>0</xdr:colOff>
                    <xdr:row>125</xdr:row>
                    <xdr:rowOff>0</xdr:rowOff>
                  </to>
                </anchor>
              </controlPr>
            </control>
          </mc:Choice>
        </mc:AlternateContent>
        <mc:AlternateContent xmlns:mc="http://schemas.openxmlformats.org/markup-compatibility/2006">
          <mc:Choice Requires="x14">
            <control shapeId="2141" r:id="rId18" name="Group Box 93">
              <controlPr defaultSize="0" autoFill="0" autoPict="0" altText="Critical Infrastructure Identification and Dependency Analysis">
                <anchor moveWithCells="1">
                  <from>
                    <xdr:col>5</xdr:col>
                    <xdr:colOff>0</xdr:colOff>
                    <xdr:row>125</xdr:row>
                    <xdr:rowOff>0</xdr:rowOff>
                  </from>
                  <to>
                    <xdr:col>10</xdr:col>
                    <xdr:colOff>0</xdr:colOff>
                    <xdr:row>126</xdr:row>
                    <xdr:rowOff>0</xdr:rowOff>
                  </to>
                </anchor>
              </controlPr>
            </control>
          </mc:Choice>
        </mc:AlternateContent>
        <mc:AlternateContent xmlns:mc="http://schemas.openxmlformats.org/markup-compatibility/2006">
          <mc:Choice Requires="x14">
            <control shapeId="2142" r:id="rId19" name="Group Box 94">
              <controlPr defaultSize="0" autoFill="0" autoPict="0" altText="Critical Infrastructure Identification and Dependency Analysis">
                <anchor moveWithCells="1">
                  <from>
                    <xdr:col>5</xdr:col>
                    <xdr:colOff>0</xdr:colOff>
                    <xdr:row>140</xdr:row>
                    <xdr:rowOff>0</xdr:rowOff>
                  </from>
                  <to>
                    <xdr:col>10</xdr:col>
                    <xdr:colOff>0</xdr:colOff>
                    <xdr:row>141</xdr:row>
                    <xdr:rowOff>0</xdr:rowOff>
                  </to>
                </anchor>
              </controlPr>
            </control>
          </mc:Choice>
        </mc:AlternateContent>
        <mc:AlternateContent xmlns:mc="http://schemas.openxmlformats.org/markup-compatibility/2006">
          <mc:Choice Requires="x14">
            <control shapeId="2143" r:id="rId20" name="Group Box 95">
              <controlPr defaultSize="0" autoFill="0" autoPict="0" altText="Critical Infrastructure Identification and Dependency Analysis">
                <anchor moveWithCells="1">
                  <from>
                    <xdr:col>5</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2144" r:id="rId21" name="Group Box 96">
              <controlPr defaultSize="0" autoFill="0" autoPict="0" altText="Critical Infrastructure Identification and Dependency Analysis">
                <anchor moveWithCells="1">
                  <from>
                    <xdr:col>5</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2145" r:id="rId22" name="Group Box 97">
              <controlPr defaultSize="0" autoFill="0" autoPict="0" altText="Critical Infrastructure Identification and Dependency Analysis">
                <anchor moveWithCells="1">
                  <from>
                    <xdr:col>5</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2146" r:id="rId23" name="Group Box 98">
              <controlPr defaultSize="0" autoFill="0" autoPict="0" altText="Critical Infrastructure Identification and Dependency Analysis">
                <anchor moveWithCells="1">
                  <from>
                    <xdr:col>5</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2147" r:id="rId24" name="Group Box 99">
              <controlPr defaultSize="0" autoFill="0" autoPict="0" altText="Risk">
                <anchor moveWithCells="1">
                  <from>
                    <xdr:col>5</xdr:col>
                    <xdr:colOff>0</xdr:colOff>
                    <xdr:row>170</xdr:row>
                    <xdr:rowOff>0</xdr:rowOff>
                  </from>
                  <to>
                    <xdr:col>10</xdr:col>
                    <xdr:colOff>0</xdr:colOff>
                    <xdr:row>171</xdr:row>
                    <xdr:rowOff>0</xdr:rowOff>
                  </to>
                </anchor>
              </controlPr>
            </control>
          </mc:Choice>
        </mc:AlternateContent>
        <mc:AlternateContent xmlns:mc="http://schemas.openxmlformats.org/markup-compatibility/2006">
          <mc:Choice Requires="x14">
            <control shapeId="2148" r:id="rId25" name="Group Box 100">
              <controlPr defaultSize="0" autoFill="0" autoPict="0" altText="Risk">
                <anchor moveWithCells="1">
                  <from>
                    <xdr:col>5</xdr:col>
                    <xdr:colOff>0</xdr:colOff>
                    <xdr:row>171</xdr:row>
                    <xdr:rowOff>0</xdr:rowOff>
                  </from>
                  <to>
                    <xdr:col>10</xdr:col>
                    <xdr:colOff>0</xdr:colOff>
                    <xdr:row>172</xdr:row>
                    <xdr:rowOff>0</xdr:rowOff>
                  </to>
                </anchor>
              </controlPr>
            </control>
          </mc:Choice>
        </mc:AlternateContent>
        <mc:AlternateContent xmlns:mc="http://schemas.openxmlformats.org/markup-compatibility/2006">
          <mc:Choice Requires="x14">
            <control shapeId="2149" r:id="rId26" name="Group Box 101">
              <controlPr defaultSize="0" autoFill="0" autoPict="0" altText="Risk">
                <anchor moveWithCells="1">
                  <from>
                    <xdr:col>5</xdr:col>
                    <xdr:colOff>0</xdr:colOff>
                    <xdr:row>172</xdr:row>
                    <xdr:rowOff>0</xdr:rowOff>
                  </from>
                  <to>
                    <xdr:col>10</xdr:col>
                    <xdr:colOff>0</xdr:colOff>
                    <xdr:row>173</xdr:row>
                    <xdr:rowOff>0</xdr:rowOff>
                  </to>
                </anchor>
              </controlPr>
            </control>
          </mc:Choice>
        </mc:AlternateContent>
        <mc:AlternateContent xmlns:mc="http://schemas.openxmlformats.org/markup-compatibility/2006">
          <mc:Choice Requires="x14">
            <control shapeId="2150" r:id="rId27" name="Group Box 102">
              <controlPr defaultSize="0" autoFill="0" autoPict="0" altText="Risk">
                <anchor moveWithCells="1">
                  <from>
                    <xdr:col>5</xdr:col>
                    <xdr:colOff>0</xdr:colOff>
                    <xdr:row>192</xdr:row>
                    <xdr:rowOff>0</xdr:rowOff>
                  </from>
                  <to>
                    <xdr:col>10</xdr:col>
                    <xdr:colOff>0</xdr:colOff>
                    <xdr:row>193</xdr:row>
                    <xdr:rowOff>0</xdr:rowOff>
                  </to>
                </anchor>
              </controlPr>
            </control>
          </mc:Choice>
        </mc:AlternateContent>
        <mc:AlternateContent xmlns:mc="http://schemas.openxmlformats.org/markup-compatibility/2006">
          <mc:Choice Requires="x14">
            <control shapeId="2151" r:id="rId28" name="Group Box 103">
              <controlPr defaultSize="0" autoFill="0" autoPict="0" altText="Risk">
                <anchor moveWithCells="1">
                  <from>
                    <xdr:col>5</xdr:col>
                    <xdr:colOff>0</xdr:colOff>
                    <xdr:row>193</xdr:row>
                    <xdr:rowOff>0</xdr:rowOff>
                  </from>
                  <to>
                    <xdr:col>10</xdr:col>
                    <xdr:colOff>0</xdr:colOff>
                    <xdr:row>194</xdr:row>
                    <xdr:rowOff>0</xdr:rowOff>
                  </to>
                </anchor>
              </controlPr>
            </control>
          </mc:Choice>
        </mc:AlternateContent>
        <mc:AlternateContent xmlns:mc="http://schemas.openxmlformats.org/markup-compatibility/2006">
          <mc:Choice Requires="x14">
            <control shapeId="2152" r:id="rId29" name="Group Box 104">
              <controlPr defaultSize="0" autoFill="0" autoPict="0" altText="Risk">
                <anchor moveWithCells="1">
                  <from>
                    <xdr:col>5</xdr:col>
                    <xdr:colOff>0</xdr:colOff>
                    <xdr:row>194</xdr:row>
                    <xdr:rowOff>0</xdr:rowOff>
                  </from>
                  <to>
                    <xdr:col>10</xdr:col>
                    <xdr:colOff>0</xdr:colOff>
                    <xdr:row>195</xdr:row>
                    <xdr:rowOff>0</xdr:rowOff>
                  </to>
                </anchor>
              </controlPr>
            </control>
          </mc:Choice>
        </mc:AlternateContent>
        <mc:AlternateContent xmlns:mc="http://schemas.openxmlformats.org/markup-compatibility/2006">
          <mc:Choice Requires="x14">
            <control shapeId="2153" r:id="rId30" name="Group Box 105">
              <controlPr defaultSize="0" autoFill="0" autoPict="0" altText="Risk">
                <anchor moveWithCells="1">
                  <from>
                    <xdr:col>5</xdr:col>
                    <xdr:colOff>0</xdr:colOff>
                    <xdr:row>195</xdr:row>
                    <xdr:rowOff>0</xdr:rowOff>
                  </from>
                  <to>
                    <xdr:col>10</xdr:col>
                    <xdr:colOff>0</xdr:colOff>
                    <xdr:row>196</xdr:row>
                    <xdr:rowOff>0</xdr:rowOff>
                  </to>
                </anchor>
              </controlPr>
            </control>
          </mc:Choice>
        </mc:AlternateContent>
        <mc:AlternateContent xmlns:mc="http://schemas.openxmlformats.org/markup-compatibility/2006">
          <mc:Choice Requires="x14">
            <control shapeId="2154" r:id="rId31" name="Group Box 106">
              <controlPr defaultSize="0" autoFill="0" autoPict="0" altText="Risk">
                <anchor moveWithCells="1">
                  <from>
                    <xdr:col>5</xdr:col>
                    <xdr:colOff>0</xdr:colOff>
                    <xdr:row>196</xdr:row>
                    <xdr:rowOff>0</xdr:rowOff>
                  </from>
                  <to>
                    <xdr:col>10</xdr:col>
                    <xdr:colOff>0</xdr:colOff>
                    <xdr:row>197</xdr:row>
                    <xdr:rowOff>0</xdr:rowOff>
                  </to>
                </anchor>
              </controlPr>
            </control>
          </mc:Choice>
        </mc:AlternateContent>
        <mc:AlternateContent xmlns:mc="http://schemas.openxmlformats.org/markup-compatibility/2006">
          <mc:Choice Requires="x14">
            <control shapeId="2156" r:id="rId32" name="Option Button 108">
              <controlPr defaultSize="0" autoFill="0" autoLine="0" autoPict="0" altText="1">
                <anchor moveWithCells="1">
                  <from>
                    <xdr:col>5</xdr:col>
                    <xdr:colOff>257175</xdr:colOff>
                    <xdr:row>87</xdr:row>
                    <xdr:rowOff>0</xdr:rowOff>
                  </from>
                  <to>
                    <xdr:col>5</xdr:col>
                    <xdr:colOff>504825</xdr:colOff>
                    <xdr:row>88</xdr:row>
                    <xdr:rowOff>0</xdr:rowOff>
                  </to>
                </anchor>
              </controlPr>
            </control>
          </mc:Choice>
        </mc:AlternateContent>
        <mc:AlternateContent xmlns:mc="http://schemas.openxmlformats.org/markup-compatibility/2006">
          <mc:Choice Requires="x14">
            <control shapeId="2157" r:id="rId33" name="Option Button 109">
              <controlPr defaultSize="0" autoFill="0" autoLine="0" autoPict="0" altText="2">
                <anchor moveWithCells="1">
                  <from>
                    <xdr:col>6</xdr:col>
                    <xdr:colOff>257175</xdr:colOff>
                    <xdr:row>87</xdr:row>
                    <xdr:rowOff>0</xdr:rowOff>
                  </from>
                  <to>
                    <xdr:col>6</xdr:col>
                    <xdr:colOff>504825</xdr:colOff>
                    <xdr:row>88</xdr:row>
                    <xdr:rowOff>0</xdr:rowOff>
                  </to>
                </anchor>
              </controlPr>
            </control>
          </mc:Choice>
        </mc:AlternateContent>
        <mc:AlternateContent xmlns:mc="http://schemas.openxmlformats.org/markup-compatibility/2006">
          <mc:Choice Requires="x14">
            <control shapeId="2158" r:id="rId34" name="Option Button 110">
              <controlPr defaultSize="0" autoFill="0" autoLine="0" autoPict="0" altText="3">
                <anchor moveWithCells="1">
                  <from>
                    <xdr:col>7</xdr:col>
                    <xdr:colOff>257175</xdr:colOff>
                    <xdr:row>87</xdr:row>
                    <xdr:rowOff>0</xdr:rowOff>
                  </from>
                  <to>
                    <xdr:col>7</xdr:col>
                    <xdr:colOff>504825</xdr:colOff>
                    <xdr:row>88</xdr:row>
                    <xdr:rowOff>0</xdr:rowOff>
                  </to>
                </anchor>
              </controlPr>
            </control>
          </mc:Choice>
        </mc:AlternateContent>
        <mc:AlternateContent xmlns:mc="http://schemas.openxmlformats.org/markup-compatibility/2006">
          <mc:Choice Requires="x14">
            <control shapeId="2159" r:id="rId35" name="Option Button 111">
              <controlPr defaultSize="0" autoFill="0" autoLine="0" autoPict="0" altText="4">
                <anchor moveWithCells="1">
                  <from>
                    <xdr:col>8</xdr:col>
                    <xdr:colOff>257175</xdr:colOff>
                    <xdr:row>87</xdr:row>
                    <xdr:rowOff>0</xdr:rowOff>
                  </from>
                  <to>
                    <xdr:col>8</xdr:col>
                    <xdr:colOff>504825</xdr:colOff>
                    <xdr:row>88</xdr:row>
                    <xdr:rowOff>0</xdr:rowOff>
                  </to>
                </anchor>
              </controlPr>
            </control>
          </mc:Choice>
        </mc:AlternateContent>
        <mc:AlternateContent xmlns:mc="http://schemas.openxmlformats.org/markup-compatibility/2006">
          <mc:Choice Requires="x14">
            <control shapeId="2160" r:id="rId36" name="Option Button 112">
              <controlPr defaultSize="0" autoFill="0" autoLine="0" autoPict="0" altText="5">
                <anchor moveWithCells="1">
                  <from>
                    <xdr:col>9</xdr:col>
                    <xdr:colOff>257175</xdr:colOff>
                    <xdr:row>87</xdr:row>
                    <xdr:rowOff>0</xdr:rowOff>
                  </from>
                  <to>
                    <xdr:col>9</xdr:col>
                    <xdr:colOff>504825</xdr:colOff>
                    <xdr:row>88</xdr:row>
                    <xdr:rowOff>0</xdr:rowOff>
                  </to>
                </anchor>
              </controlPr>
            </control>
          </mc:Choice>
        </mc:AlternateContent>
        <mc:AlternateContent xmlns:mc="http://schemas.openxmlformats.org/markup-compatibility/2006">
          <mc:Choice Requires="x14">
            <control shapeId="2161" r:id="rId37" name="Option Button 113">
              <controlPr defaultSize="0" autoFill="0" autoLine="0" autoPict="0" altText="1">
                <anchor moveWithCells="1">
                  <from>
                    <xdr:col>5</xdr:col>
                    <xdr:colOff>257175</xdr:colOff>
                    <xdr:row>88</xdr:row>
                    <xdr:rowOff>0</xdr:rowOff>
                  </from>
                  <to>
                    <xdr:col>5</xdr:col>
                    <xdr:colOff>504825</xdr:colOff>
                    <xdr:row>89</xdr:row>
                    <xdr:rowOff>0</xdr:rowOff>
                  </to>
                </anchor>
              </controlPr>
            </control>
          </mc:Choice>
        </mc:AlternateContent>
        <mc:AlternateContent xmlns:mc="http://schemas.openxmlformats.org/markup-compatibility/2006">
          <mc:Choice Requires="x14">
            <control shapeId="2162" r:id="rId38" name="Option Button 114">
              <controlPr defaultSize="0" autoFill="0" autoLine="0" autoPict="0" altText="2">
                <anchor moveWithCells="1">
                  <from>
                    <xdr:col>6</xdr:col>
                    <xdr:colOff>257175</xdr:colOff>
                    <xdr:row>88</xdr:row>
                    <xdr:rowOff>0</xdr:rowOff>
                  </from>
                  <to>
                    <xdr:col>6</xdr:col>
                    <xdr:colOff>504825</xdr:colOff>
                    <xdr:row>89</xdr:row>
                    <xdr:rowOff>0</xdr:rowOff>
                  </to>
                </anchor>
              </controlPr>
            </control>
          </mc:Choice>
        </mc:AlternateContent>
        <mc:AlternateContent xmlns:mc="http://schemas.openxmlformats.org/markup-compatibility/2006">
          <mc:Choice Requires="x14">
            <control shapeId="2163" r:id="rId39" name="Option Button 115">
              <controlPr defaultSize="0" autoFill="0" autoLine="0" autoPict="0" altText="3">
                <anchor moveWithCells="1">
                  <from>
                    <xdr:col>7</xdr:col>
                    <xdr:colOff>257175</xdr:colOff>
                    <xdr:row>88</xdr:row>
                    <xdr:rowOff>0</xdr:rowOff>
                  </from>
                  <to>
                    <xdr:col>7</xdr:col>
                    <xdr:colOff>504825</xdr:colOff>
                    <xdr:row>89</xdr:row>
                    <xdr:rowOff>0</xdr:rowOff>
                  </to>
                </anchor>
              </controlPr>
            </control>
          </mc:Choice>
        </mc:AlternateContent>
        <mc:AlternateContent xmlns:mc="http://schemas.openxmlformats.org/markup-compatibility/2006">
          <mc:Choice Requires="x14">
            <control shapeId="2164" r:id="rId40" name="Option Button 116">
              <controlPr defaultSize="0" autoFill="0" autoLine="0" autoPict="0" altText="4">
                <anchor moveWithCells="1">
                  <from>
                    <xdr:col>8</xdr:col>
                    <xdr:colOff>257175</xdr:colOff>
                    <xdr:row>88</xdr:row>
                    <xdr:rowOff>0</xdr:rowOff>
                  </from>
                  <to>
                    <xdr:col>8</xdr:col>
                    <xdr:colOff>504825</xdr:colOff>
                    <xdr:row>89</xdr:row>
                    <xdr:rowOff>0</xdr:rowOff>
                  </to>
                </anchor>
              </controlPr>
            </control>
          </mc:Choice>
        </mc:AlternateContent>
        <mc:AlternateContent xmlns:mc="http://schemas.openxmlformats.org/markup-compatibility/2006">
          <mc:Choice Requires="x14">
            <control shapeId="2165" r:id="rId41" name="Option Button 117">
              <controlPr defaultSize="0" autoFill="0" autoLine="0" autoPict="0" altText="5">
                <anchor moveWithCells="1">
                  <from>
                    <xdr:col>9</xdr:col>
                    <xdr:colOff>257175</xdr:colOff>
                    <xdr:row>88</xdr:row>
                    <xdr:rowOff>0</xdr:rowOff>
                  </from>
                  <to>
                    <xdr:col>9</xdr:col>
                    <xdr:colOff>504825</xdr:colOff>
                    <xdr:row>89</xdr:row>
                    <xdr:rowOff>0</xdr:rowOff>
                  </to>
                </anchor>
              </controlPr>
            </control>
          </mc:Choice>
        </mc:AlternateContent>
        <mc:AlternateContent xmlns:mc="http://schemas.openxmlformats.org/markup-compatibility/2006">
          <mc:Choice Requires="x14">
            <control shapeId="2166" r:id="rId42" name="Option Button 118">
              <controlPr defaultSize="0" autoFill="0" autoLine="0" autoPict="0" altText="1">
                <anchor moveWithCells="1">
                  <from>
                    <xdr:col>5</xdr:col>
                    <xdr:colOff>257175</xdr:colOff>
                    <xdr:row>89</xdr:row>
                    <xdr:rowOff>0</xdr:rowOff>
                  </from>
                  <to>
                    <xdr:col>5</xdr:col>
                    <xdr:colOff>504825</xdr:colOff>
                    <xdr:row>90</xdr:row>
                    <xdr:rowOff>0</xdr:rowOff>
                  </to>
                </anchor>
              </controlPr>
            </control>
          </mc:Choice>
        </mc:AlternateContent>
        <mc:AlternateContent xmlns:mc="http://schemas.openxmlformats.org/markup-compatibility/2006">
          <mc:Choice Requires="x14">
            <control shapeId="2167" r:id="rId43" name="Option Button 119">
              <controlPr defaultSize="0" autoFill="0" autoLine="0" autoPict="0" altText="2">
                <anchor moveWithCells="1">
                  <from>
                    <xdr:col>6</xdr:col>
                    <xdr:colOff>257175</xdr:colOff>
                    <xdr:row>89</xdr:row>
                    <xdr:rowOff>0</xdr:rowOff>
                  </from>
                  <to>
                    <xdr:col>6</xdr:col>
                    <xdr:colOff>504825</xdr:colOff>
                    <xdr:row>90</xdr:row>
                    <xdr:rowOff>0</xdr:rowOff>
                  </to>
                </anchor>
              </controlPr>
            </control>
          </mc:Choice>
        </mc:AlternateContent>
        <mc:AlternateContent xmlns:mc="http://schemas.openxmlformats.org/markup-compatibility/2006">
          <mc:Choice Requires="x14">
            <control shapeId="2168" r:id="rId44" name="Option Button 120">
              <controlPr defaultSize="0" autoFill="0" autoLine="0" autoPict="0" altText="3">
                <anchor moveWithCells="1">
                  <from>
                    <xdr:col>7</xdr:col>
                    <xdr:colOff>257175</xdr:colOff>
                    <xdr:row>89</xdr:row>
                    <xdr:rowOff>0</xdr:rowOff>
                  </from>
                  <to>
                    <xdr:col>7</xdr:col>
                    <xdr:colOff>504825</xdr:colOff>
                    <xdr:row>90</xdr:row>
                    <xdr:rowOff>0</xdr:rowOff>
                  </to>
                </anchor>
              </controlPr>
            </control>
          </mc:Choice>
        </mc:AlternateContent>
        <mc:AlternateContent xmlns:mc="http://schemas.openxmlformats.org/markup-compatibility/2006">
          <mc:Choice Requires="x14">
            <control shapeId="2169" r:id="rId45" name="Option Button 121">
              <controlPr defaultSize="0" autoFill="0" autoLine="0" autoPict="0" altText="4">
                <anchor moveWithCells="1">
                  <from>
                    <xdr:col>8</xdr:col>
                    <xdr:colOff>257175</xdr:colOff>
                    <xdr:row>89</xdr:row>
                    <xdr:rowOff>0</xdr:rowOff>
                  </from>
                  <to>
                    <xdr:col>8</xdr:col>
                    <xdr:colOff>504825</xdr:colOff>
                    <xdr:row>90</xdr:row>
                    <xdr:rowOff>0</xdr:rowOff>
                  </to>
                </anchor>
              </controlPr>
            </control>
          </mc:Choice>
        </mc:AlternateContent>
        <mc:AlternateContent xmlns:mc="http://schemas.openxmlformats.org/markup-compatibility/2006">
          <mc:Choice Requires="x14">
            <control shapeId="2170" r:id="rId46" name="Option Button 122">
              <controlPr defaultSize="0" autoFill="0" autoLine="0" autoPict="0" altText="5">
                <anchor moveWithCells="1">
                  <from>
                    <xdr:col>9</xdr:col>
                    <xdr:colOff>257175</xdr:colOff>
                    <xdr:row>89</xdr:row>
                    <xdr:rowOff>0</xdr:rowOff>
                  </from>
                  <to>
                    <xdr:col>9</xdr:col>
                    <xdr:colOff>504825</xdr:colOff>
                    <xdr:row>90</xdr:row>
                    <xdr:rowOff>0</xdr:rowOff>
                  </to>
                </anchor>
              </controlPr>
            </control>
          </mc:Choice>
        </mc:AlternateContent>
        <mc:AlternateContent xmlns:mc="http://schemas.openxmlformats.org/markup-compatibility/2006">
          <mc:Choice Requires="x14">
            <control shapeId="2171" r:id="rId47" name="Option Button 123">
              <controlPr defaultSize="0" autoFill="0" autoLine="0" autoPict="0" altText="6">
                <anchor moveWithCells="1">
                  <from>
                    <xdr:col>5</xdr:col>
                    <xdr:colOff>257175</xdr:colOff>
                    <xdr:row>90</xdr:row>
                    <xdr:rowOff>0</xdr:rowOff>
                  </from>
                  <to>
                    <xdr:col>5</xdr:col>
                    <xdr:colOff>504825</xdr:colOff>
                    <xdr:row>91</xdr:row>
                    <xdr:rowOff>0</xdr:rowOff>
                  </to>
                </anchor>
              </controlPr>
            </control>
          </mc:Choice>
        </mc:AlternateContent>
        <mc:AlternateContent xmlns:mc="http://schemas.openxmlformats.org/markup-compatibility/2006">
          <mc:Choice Requires="x14">
            <control shapeId="2172" r:id="rId48" name="Option Button 124">
              <controlPr defaultSize="0" autoFill="0" autoLine="0" autoPict="0" altText="2">
                <anchor moveWithCells="1">
                  <from>
                    <xdr:col>6</xdr:col>
                    <xdr:colOff>257175</xdr:colOff>
                    <xdr:row>90</xdr:row>
                    <xdr:rowOff>0</xdr:rowOff>
                  </from>
                  <to>
                    <xdr:col>6</xdr:col>
                    <xdr:colOff>504825</xdr:colOff>
                    <xdr:row>91</xdr:row>
                    <xdr:rowOff>0</xdr:rowOff>
                  </to>
                </anchor>
              </controlPr>
            </control>
          </mc:Choice>
        </mc:AlternateContent>
        <mc:AlternateContent xmlns:mc="http://schemas.openxmlformats.org/markup-compatibility/2006">
          <mc:Choice Requires="x14">
            <control shapeId="2173" r:id="rId49" name="Option Button 125">
              <controlPr defaultSize="0" autoFill="0" autoLine="0" autoPict="0" altText="3">
                <anchor moveWithCells="1">
                  <from>
                    <xdr:col>7</xdr:col>
                    <xdr:colOff>257175</xdr:colOff>
                    <xdr:row>90</xdr:row>
                    <xdr:rowOff>0</xdr:rowOff>
                  </from>
                  <to>
                    <xdr:col>7</xdr:col>
                    <xdr:colOff>504825</xdr:colOff>
                    <xdr:row>91</xdr:row>
                    <xdr:rowOff>0</xdr:rowOff>
                  </to>
                </anchor>
              </controlPr>
            </control>
          </mc:Choice>
        </mc:AlternateContent>
        <mc:AlternateContent xmlns:mc="http://schemas.openxmlformats.org/markup-compatibility/2006">
          <mc:Choice Requires="x14">
            <control shapeId="2174" r:id="rId50" name="Option Button 126">
              <controlPr defaultSize="0" autoFill="0" autoLine="0" autoPict="0" altText="4">
                <anchor moveWithCells="1">
                  <from>
                    <xdr:col>8</xdr:col>
                    <xdr:colOff>257175</xdr:colOff>
                    <xdr:row>90</xdr:row>
                    <xdr:rowOff>0</xdr:rowOff>
                  </from>
                  <to>
                    <xdr:col>8</xdr:col>
                    <xdr:colOff>504825</xdr:colOff>
                    <xdr:row>91</xdr:row>
                    <xdr:rowOff>0</xdr:rowOff>
                  </to>
                </anchor>
              </controlPr>
            </control>
          </mc:Choice>
        </mc:AlternateContent>
        <mc:AlternateContent xmlns:mc="http://schemas.openxmlformats.org/markup-compatibility/2006">
          <mc:Choice Requires="x14">
            <control shapeId="2175" r:id="rId51" name="Option Button 127">
              <controlPr defaultSize="0" autoFill="0" autoLine="0" autoPict="0" altText="5">
                <anchor moveWithCells="1">
                  <from>
                    <xdr:col>9</xdr:col>
                    <xdr:colOff>257175</xdr:colOff>
                    <xdr:row>90</xdr:row>
                    <xdr:rowOff>0</xdr:rowOff>
                  </from>
                  <to>
                    <xdr:col>9</xdr:col>
                    <xdr:colOff>504825</xdr:colOff>
                    <xdr:row>91</xdr:row>
                    <xdr:rowOff>0</xdr:rowOff>
                  </to>
                </anchor>
              </controlPr>
            </control>
          </mc:Choice>
        </mc:AlternateContent>
        <mc:AlternateContent xmlns:mc="http://schemas.openxmlformats.org/markup-compatibility/2006">
          <mc:Choice Requires="x14">
            <control shapeId="2176" r:id="rId52" name="Option Button 128">
              <controlPr defaultSize="0" autoFill="0" autoLine="0" autoPict="0" altText="1">
                <anchor moveWithCells="1">
                  <from>
                    <xdr:col>5</xdr:col>
                    <xdr:colOff>257175</xdr:colOff>
                    <xdr:row>91</xdr:row>
                    <xdr:rowOff>0</xdr:rowOff>
                  </from>
                  <to>
                    <xdr:col>5</xdr:col>
                    <xdr:colOff>504825</xdr:colOff>
                    <xdr:row>92</xdr:row>
                    <xdr:rowOff>0</xdr:rowOff>
                  </to>
                </anchor>
              </controlPr>
            </control>
          </mc:Choice>
        </mc:AlternateContent>
        <mc:AlternateContent xmlns:mc="http://schemas.openxmlformats.org/markup-compatibility/2006">
          <mc:Choice Requires="x14">
            <control shapeId="2177" r:id="rId53" name="Option Button 129">
              <controlPr defaultSize="0" autoFill="0" autoLine="0" autoPict="0" altText="2">
                <anchor moveWithCells="1">
                  <from>
                    <xdr:col>6</xdr:col>
                    <xdr:colOff>257175</xdr:colOff>
                    <xdr:row>91</xdr:row>
                    <xdr:rowOff>0</xdr:rowOff>
                  </from>
                  <to>
                    <xdr:col>6</xdr:col>
                    <xdr:colOff>504825</xdr:colOff>
                    <xdr:row>92</xdr:row>
                    <xdr:rowOff>0</xdr:rowOff>
                  </to>
                </anchor>
              </controlPr>
            </control>
          </mc:Choice>
        </mc:AlternateContent>
        <mc:AlternateContent xmlns:mc="http://schemas.openxmlformats.org/markup-compatibility/2006">
          <mc:Choice Requires="x14">
            <control shapeId="2178" r:id="rId54" name="Option Button 130">
              <controlPr defaultSize="0" autoFill="0" autoLine="0" autoPict="0" altText="3">
                <anchor moveWithCells="1">
                  <from>
                    <xdr:col>7</xdr:col>
                    <xdr:colOff>257175</xdr:colOff>
                    <xdr:row>91</xdr:row>
                    <xdr:rowOff>0</xdr:rowOff>
                  </from>
                  <to>
                    <xdr:col>7</xdr:col>
                    <xdr:colOff>504825</xdr:colOff>
                    <xdr:row>92</xdr:row>
                    <xdr:rowOff>0</xdr:rowOff>
                  </to>
                </anchor>
              </controlPr>
            </control>
          </mc:Choice>
        </mc:AlternateContent>
        <mc:AlternateContent xmlns:mc="http://schemas.openxmlformats.org/markup-compatibility/2006">
          <mc:Choice Requires="x14">
            <control shapeId="2179" r:id="rId55" name="Option Button 131">
              <controlPr defaultSize="0" autoFill="0" autoLine="0" autoPict="0" altText="4">
                <anchor moveWithCells="1">
                  <from>
                    <xdr:col>8</xdr:col>
                    <xdr:colOff>257175</xdr:colOff>
                    <xdr:row>91</xdr:row>
                    <xdr:rowOff>0</xdr:rowOff>
                  </from>
                  <to>
                    <xdr:col>8</xdr:col>
                    <xdr:colOff>504825</xdr:colOff>
                    <xdr:row>92</xdr:row>
                    <xdr:rowOff>0</xdr:rowOff>
                  </to>
                </anchor>
              </controlPr>
            </control>
          </mc:Choice>
        </mc:AlternateContent>
        <mc:AlternateContent xmlns:mc="http://schemas.openxmlformats.org/markup-compatibility/2006">
          <mc:Choice Requires="x14">
            <control shapeId="2180" r:id="rId56" name="Option Button 132">
              <controlPr defaultSize="0" autoFill="0" autoLine="0" autoPict="0" altText="5">
                <anchor moveWithCells="1">
                  <from>
                    <xdr:col>9</xdr:col>
                    <xdr:colOff>257175</xdr:colOff>
                    <xdr:row>91</xdr:row>
                    <xdr:rowOff>0</xdr:rowOff>
                  </from>
                  <to>
                    <xdr:col>9</xdr:col>
                    <xdr:colOff>504825</xdr:colOff>
                    <xdr:row>92</xdr:row>
                    <xdr:rowOff>0</xdr:rowOff>
                  </to>
                </anchor>
              </controlPr>
            </control>
          </mc:Choice>
        </mc:AlternateContent>
        <mc:AlternateContent xmlns:mc="http://schemas.openxmlformats.org/markup-compatibility/2006">
          <mc:Choice Requires="x14">
            <control shapeId="2181" r:id="rId57" name="Option Button 133">
              <controlPr defaultSize="0" autoFill="0" autoLine="0" autoPict="0" altText="1">
                <anchor moveWithCells="1">
                  <from>
                    <xdr:col>5</xdr:col>
                    <xdr:colOff>257175</xdr:colOff>
                    <xdr:row>92</xdr:row>
                    <xdr:rowOff>0</xdr:rowOff>
                  </from>
                  <to>
                    <xdr:col>5</xdr:col>
                    <xdr:colOff>504825</xdr:colOff>
                    <xdr:row>93</xdr:row>
                    <xdr:rowOff>0</xdr:rowOff>
                  </to>
                </anchor>
              </controlPr>
            </control>
          </mc:Choice>
        </mc:AlternateContent>
        <mc:AlternateContent xmlns:mc="http://schemas.openxmlformats.org/markup-compatibility/2006">
          <mc:Choice Requires="x14">
            <control shapeId="2182" r:id="rId58" name="Option Button 134">
              <controlPr defaultSize="0" autoFill="0" autoLine="0" autoPict="0" altText="2">
                <anchor moveWithCells="1">
                  <from>
                    <xdr:col>6</xdr:col>
                    <xdr:colOff>257175</xdr:colOff>
                    <xdr:row>92</xdr:row>
                    <xdr:rowOff>0</xdr:rowOff>
                  </from>
                  <to>
                    <xdr:col>6</xdr:col>
                    <xdr:colOff>504825</xdr:colOff>
                    <xdr:row>93</xdr:row>
                    <xdr:rowOff>0</xdr:rowOff>
                  </to>
                </anchor>
              </controlPr>
            </control>
          </mc:Choice>
        </mc:AlternateContent>
        <mc:AlternateContent xmlns:mc="http://schemas.openxmlformats.org/markup-compatibility/2006">
          <mc:Choice Requires="x14">
            <control shapeId="2183" r:id="rId59" name="Option Button 135">
              <controlPr defaultSize="0" autoFill="0" autoLine="0" autoPict="0" altText="3">
                <anchor moveWithCells="1">
                  <from>
                    <xdr:col>7</xdr:col>
                    <xdr:colOff>257175</xdr:colOff>
                    <xdr:row>92</xdr:row>
                    <xdr:rowOff>0</xdr:rowOff>
                  </from>
                  <to>
                    <xdr:col>7</xdr:col>
                    <xdr:colOff>504825</xdr:colOff>
                    <xdr:row>93</xdr:row>
                    <xdr:rowOff>0</xdr:rowOff>
                  </to>
                </anchor>
              </controlPr>
            </control>
          </mc:Choice>
        </mc:AlternateContent>
        <mc:AlternateContent xmlns:mc="http://schemas.openxmlformats.org/markup-compatibility/2006">
          <mc:Choice Requires="x14">
            <control shapeId="2184" r:id="rId60" name="Option Button 136">
              <controlPr defaultSize="0" autoFill="0" autoLine="0" autoPict="0" altText="4">
                <anchor moveWithCells="1">
                  <from>
                    <xdr:col>8</xdr:col>
                    <xdr:colOff>257175</xdr:colOff>
                    <xdr:row>92</xdr:row>
                    <xdr:rowOff>0</xdr:rowOff>
                  </from>
                  <to>
                    <xdr:col>8</xdr:col>
                    <xdr:colOff>504825</xdr:colOff>
                    <xdr:row>93</xdr:row>
                    <xdr:rowOff>0</xdr:rowOff>
                  </to>
                </anchor>
              </controlPr>
            </control>
          </mc:Choice>
        </mc:AlternateContent>
        <mc:AlternateContent xmlns:mc="http://schemas.openxmlformats.org/markup-compatibility/2006">
          <mc:Choice Requires="x14">
            <control shapeId="2185" r:id="rId61" name="Option Button 137">
              <controlPr defaultSize="0" autoFill="0" autoLine="0" autoPict="0" altText="4">
                <anchor moveWithCells="1">
                  <from>
                    <xdr:col>9</xdr:col>
                    <xdr:colOff>257175</xdr:colOff>
                    <xdr:row>92</xdr:row>
                    <xdr:rowOff>0</xdr:rowOff>
                  </from>
                  <to>
                    <xdr:col>9</xdr:col>
                    <xdr:colOff>504825</xdr:colOff>
                    <xdr:row>93</xdr:row>
                    <xdr:rowOff>0</xdr:rowOff>
                  </to>
                </anchor>
              </controlPr>
            </control>
          </mc:Choice>
        </mc:AlternateContent>
        <mc:AlternateContent xmlns:mc="http://schemas.openxmlformats.org/markup-compatibility/2006">
          <mc:Choice Requires="x14">
            <control shapeId="2186" r:id="rId62" name="Option Button 138">
              <controlPr defaultSize="0" autoFill="0" autoLine="0" autoPict="0" altText="1">
                <anchor moveWithCells="1">
                  <from>
                    <xdr:col>5</xdr:col>
                    <xdr:colOff>257175</xdr:colOff>
                    <xdr:row>122</xdr:row>
                    <xdr:rowOff>0</xdr:rowOff>
                  </from>
                  <to>
                    <xdr:col>5</xdr:col>
                    <xdr:colOff>504825</xdr:colOff>
                    <xdr:row>123</xdr:row>
                    <xdr:rowOff>0</xdr:rowOff>
                  </to>
                </anchor>
              </controlPr>
            </control>
          </mc:Choice>
        </mc:AlternateContent>
        <mc:AlternateContent xmlns:mc="http://schemas.openxmlformats.org/markup-compatibility/2006">
          <mc:Choice Requires="x14">
            <control shapeId="2187" r:id="rId63" name="Option Button 139">
              <controlPr defaultSize="0" autoFill="0" autoLine="0" autoPict="0" altText="2">
                <anchor moveWithCells="1">
                  <from>
                    <xdr:col>6</xdr:col>
                    <xdr:colOff>257175</xdr:colOff>
                    <xdr:row>122</xdr:row>
                    <xdr:rowOff>0</xdr:rowOff>
                  </from>
                  <to>
                    <xdr:col>6</xdr:col>
                    <xdr:colOff>504825</xdr:colOff>
                    <xdr:row>123</xdr:row>
                    <xdr:rowOff>0</xdr:rowOff>
                  </to>
                </anchor>
              </controlPr>
            </control>
          </mc:Choice>
        </mc:AlternateContent>
        <mc:AlternateContent xmlns:mc="http://schemas.openxmlformats.org/markup-compatibility/2006">
          <mc:Choice Requires="x14">
            <control shapeId="2188" r:id="rId64" name="Option Button 140">
              <controlPr defaultSize="0" autoFill="0" autoLine="0" autoPict="0" altText="3">
                <anchor moveWithCells="1">
                  <from>
                    <xdr:col>7</xdr:col>
                    <xdr:colOff>257175</xdr:colOff>
                    <xdr:row>122</xdr:row>
                    <xdr:rowOff>0</xdr:rowOff>
                  </from>
                  <to>
                    <xdr:col>7</xdr:col>
                    <xdr:colOff>504825</xdr:colOff>
                    <xdr:row>123</xdr:row>
                    <xdr:rowOff>0</xdr:rowOff>
                  </to>
                </anchor>
              </controlPr>
            </control>
          </mc:Choice>
        </mc:AlternateContent>
        <mc:AlternateContent xmlns:mc="http://schemas.openxmlformats.org/markup-compatibility/2006">
          <mc:Choice Requires="x14">
            <control shapeId="2189" r:id="rId65" name="Option Button 141">
              <controlPr defaultSize="0" autoFill="0" autoLine="0" autoPict="0" altText="4">
                <anchor moveWithCells="1">
                  <from>
                    <xdr:col>8</xdr:col>
                    <xdr:colOff>257175</xdr:colOff>
                    <xdr:row>122</xdr:row>
                    <xdr:rowOff>0</xdr:rowOff>
                  </from>
                  <to>
                    <xdr:col>8</xdr:col>
                    <xdr:colOff>504825</xdr:colOff>
                    <xdr:row>123</xdr:row>
                    <xdr:rowOff>0</xdr:rowOff>
                  </to>
                </anchor>
              </controlPr>
            </control>
          </mc:Choice>
        </mc:AlternateContent>
        <mc:AlternateContent xmlns:mc="http://schemas.openxmlformats.org/markup-compatibility/2006">
          <mc:Choice Requires="x14">
            <control shapeId="2190" r:id="rId66" name="Option Button 142">
              <controlPr defaultSize="0" autoFill="0" autoLine="0" autoPict="0" altText="5">
                <anchor moveWithCells="1">
                  <from>
                    <xdr:col>9</xdr:col>
                    <xdr:colOff>257175</xdr:colOff>
                    <xdr:row>122</xdr:row>
                    <xdr:rowOff>0</xdr:rowOff>
                  </from>
                  <to>
                    <xdr:col>9</xdr:col>
                    <xdr:colOff>504825</xdr:colOff>
                    <xdr:row>123</xdr:row>
                    <xdr:rowOff>0</xdr:rowOff>
                  </to>
                </anchor>
              </controlPr>
            </control>
          </mc:Choice>
        </mc:AlternateContent>
        <mc:AlternateContent xmlns:mc="http://schemas.openxmlformats.org/markup-compatibility/2006">
          <mc:Choice Requires="x14">
            <control shapeId="2191" r:id="rId67" name="Option Button 143">
              <controlPr defaultSize="0" autoFill="0" autoLine="0" autoPict="0" altText="1">
                <anchor moveWithCells="1">
                  <from>
                    <xdr:col>5</xdr:col>
                    <xdr:colOff>257175</xdr:colOff>
                    <xdr:row>123</xdr:row>
                    <xdr:rowOff>0</xdr:rowOff>
                  </from>
                  <to>
                    <xdr:col>5</xdr:col>
                    <xdr:colOff>504825</xdr:colOff>
                    <xdr:row>124</xdr:row>
                    <xdr:rowOff>0</xdr:rowOff>
                  </to>
                </anchor>
              </controlPr>
            </control>
          </mc:Choice>
        </mc:AlternateContent>
        <mc:AlternateContent xmlns:mc="http://schemas.openxmlformats.org/markup-compatibility/2006">
          <mc:Choice Requires="x14">
            <control shapeId="2192" r:id="rId68" name="Option Button 144">
              <controlPr defaultSize="0" autoFill="0" autoLine="0" autoPict="0" altText="2">
                <anchor moveWithCells="1">
                  <from>
                    <xdr:col>6</xdr:col>
                    <xdr:colOff>257175</xdr:colOff>
                    <xdr:row>123</xdr:row>
                    <xdr:rowOff>0</xdr:rowOff>
                  </from>
                  <to>
                    <xdr:col>6</xdr:col>
                    <xdr:colOff>504825</xdr:colOff>
                    <xdr:row>124</xdr:row>
                    <xdr:rowOff>0</xdr:rowOff>
                  </to>
                </anchor>
              </controlPr>
            </control>
          </mc:Choice>
        </mc:AlternateContent>
        <mc:AlternateContent xmlns:mc="http://schemas.openxmlformats.org/markup-compatibility/2006">
          <mc:Choice Requires="x14">
            <control shapeId="2193" r:id="rId69" name="Option Button 145">
              <controlPr defaultSize="0" autoFill="0" autoLine="0" autoPict="0" altText="3">
                <anchor moveWithCells="1">
                  <from>
                    <xdr:col>7</xdr:col>
                    <xdr:colOff>257175</xdr:colOff>
                    <xdr:row>123</xdr:row>
                    <xdr:rowOff>0</xdr:rowOff>
                  </from>
                  <to>
                    <xdr:col>7</xdr:col>
                    <xdr:colOff>504825</xdr:colOff>
                    <xdr:row>124</xdr:row>
                    <xdr:rowOff>0</xdr:rowOff>
                  </to>
                </anchor>
              </controlPr>
            </control>
          </mc:Choice>
        </mc:AlternateContent>
        <mc:AlternateContent xmlns:mc="http://schemas.openxmlformats.org/markup-compatibility/2006">
          <mc:Choice Requires="x14">
            <control shapeId="2194" r:id="rId70" name="Option Button 146">
              <controlPr defaultSize="0" autoFill="0" autoLine="0" autoPict="0" altText="4">
                <anchor moveWithCells="1">
                  <from>
                    <xdr:col>8</xdr:col>
                    <xdr:colOff>257175</xdr:colOff>
                    <xdr:row>123</xdr:row>
                    <xdr:rowOff>0</xdr:rowOff>
                  </from>
                  <to>
                    <xdr:col>8</xdr:col>
                    <xdr:colOff>504825</xdr:colOff>
                    <xdr:row>124</xdr:row>
                    <xdr:rowOff>0</xdr:rowOff>
                  </to>
                </anchor>
              </controlPr>
            </control>
          </mc:Choice>
        </mc:AlternateContent>
        <mc:AlternateContent xmlns:mc="http://schemas.openxmlformats.org/markup-compatibility/2006">
          <mc:Choice Requires="x14">
            <control shapeId="2195" r:id="rId71" name="Option Button 147">
              <controlPr defaultSize="0" autoFill="0" autoLine="0" autoPict="0" altText="5">
                <anchor moveWithCells="1">
                  <from>
                    <xdr:col>9</xdr:col>
                    <xdr:colOff>257175</xdr:colOff>
                    <xdr:row>123</xdr:row>
                    <xdr:rowOff>0</xdr:rowOff>
                  </from>
                  <to>
                    <xdr:col>9</xdr:col>
                    <xdr:colOff>504825</xdr:colOff>
                    <xdr:row>124</xdr:row>
                    <xdr:rowOff>0</xdr:rowOff>
                  </to>
                </anchor>
              </controlPr>
            </control>
          </mc:Choice>
        </mc:AlternateContent>
        <mc:AlternateContent xmlns:mc="http://schemas.openxmlformats.org/markup-compatibility/2006">
          <mc:Choice Requires="x14">
            <control shapeId="2196" r:id="rId72" name="Option Button 148">
              <controlPr defaultSize="0" autoFill="0" autoLine="0" autoPict="0" altText="1">
                <anchor moveWithCells="1">
                  <from>
                    <xdr:col>5</xdr:col>
                    <xdr:colOff>257175</xdr:colOff>
                    <xdr:row>124</xdr:row>
                    <xdr:rowOff>0</xdr:rowOff>
                  </from>
                  <to>
                    <xdr:col>5</xdr:col>
                    <xdr:colOff>504825</xdr:colOff>
                    <xdr:row>125</xdr:row>
                    <xdr:rowOff>0</xdr:rowOff>
                  </to>
                </anchor>
              </controlPr>
            </control>
          </mc:Choice>
        </mc:AlternateContent>
        <mc:AlternateContent xmlns:mc="http://schemas.openxmlformats.org/markup-compatibility/2006">
          <mc:Choice Requires="x14">
            <control shapeId="2197" r:id="rId73" name="Option Button 149">
              <controlPr defaultSize="0" autoFill="0" autoLine="0" autoPict="0" altText="2">
                <anchor moveWithCells="1">
                  <from>
                    <xdr:col>6</xdr:col>
                    <xdr:colOff>257175</xdr:colOff>
                    <xdr:row>124</xdr:row>
                    <xdr:rowOff>0</xdr:rowOff>
                  </from>
                  <to>
                    <xdr:col>6</xdr:col>
                    <xdr:colOff>504825</xdr:colOff>
                    <xdr:row>125</xdr:row>
                    <xdr:rowOff>0</xdr:rowOff>
                  </to>
                </anchor>
              </controlPr>
            </control>
          </mc:Choice>
        </mc:AlternateContent>
        <mc:AlternateContent xmlns:mc="http://schemas.openxmlformats.org/markup-compatibility/2006">
          <mc:Choice Requires="x14">
            <control shapeId="2198" r:id="rId74" name="Option Button 150">
              <controlPr defaultSize="0" autoFill="0" autoLine="0" autoPict="0" altText="3">
                <anchor moveWithCells="1">
                  <from>
                    <xdr:col>7</xdr:col>
                    <xdr:colOff>257175</xdr:colOff>
                    <xdr:row>124</xdr:row>
                    <xdr:rowOff>0</xdr:rowOff>
                  </from>
                  <to>
                    <xdr:col>7</xdr:col>
                    <xdr:colOff>504825</xdr:colOff>
                    <xdr:row>125</xdr:row>
                    <xdr:rowOff>0</xdr:rowOff>
                  </to>
                </anchor>
              </controlPr>
            </control>
          </mc:Choice>
        </mc:AlternateContent>
        <mc:AlternateContent xmlns:mc="http://schemas.openxmlformats.org/markup-compatibility/2006">
          <mc:Choice Requires="x14">
            <control shapeId="2199" r:id="rId75" name="Option Button 151">
              <controlPr defaultSize="0" autoFill="0" autoLine="0" autoPict="0" altText="4">
                <anchor moveWithCells="1">
                  <from>
                    <xdr:col>8</xdr:col>
                    <xdr:colOff>257175</xdr:colOff>
                    <xdr:row>124</xdr:row>
                    <xdr:rowOff>0</xdr:rowOff>
                  </from>
                  <to>
                    <xdr:col>8</xdr:col>
                    <xdr:colOff>504825</xdr:colOff>
                    <xdr:row>125</xdr:row>
                    <xdr:rowOff>0</xdr:rowOff>
                  </to>
                </anchor>
              </controlPr>
            </control>
          </mc:Choice>
        </mc:AlternateContent>
        <mc:AlternateContent xmlns:mc="http://schemas.openxmlformats.org/markup-compatibility/2006">
          <mc:Choice Requires="x14">
            <control shapeId="2200" r:id="rId76" name="Option Button 152">
              <controlPr defaultSize="0" autoFill="0" autoLine="0" autoPict="0" altText="5">
                <anchor moveWithCells="1">
                  <from>
                    <xdr:col>9</xdr:col>
                    <xdr:colOff>257175</xdr:colOff>
                    <xdr:row>124</xdr:row>
                    <xdr:rowOff>0</xdr:rowOff>
                  </from>
                  <to>
                    <xdr:col>9</xdr:col>
                    <xdr:colOff>504825</xdr:colOff>
                    <xdr:row>125</xdr:row>
                    <xdr:rowOff>0</xdr:rowOff>
                  </to>
                </anchor>
              </controlPr>
            </control>
          </mc:Choice>
        </mc:AlternateContent>
        <mc:AlternateContent xmlns:mc="http://schemas.openxmlformats.org/markup-compatibility/2006">
          <mc:Choice Requires="x14">
            <control shapeId="2201" r:id="rId77" name="Option Button 153">
              <controlPr defaultSize="0" autoFill="0" autoLine="0" autoPict="0" altText="1">
                <anchor moveWithCells="1">
                  <from>
                    <xdr:col>5</xdr:col>
                    <xdr:colOff>257175</xdr:colOff>
                    <xdr:row>125</xdr:row>
                    <xdr:rowOff>0</xdr:rowOff>
                  </from>
                  <to>
                    <xdr:col>5</xdr:col>
                    <xdr:colOff>504825</xdr:colOff>
                    <xdr:row>126</xdr:row>
                    <xdr:rowOff>0</xdr:rowOff>
                  </to>
                </anchor>
              </controlPr>
            </control>
          </mc:Choice>
        </mc:AlternateContent>
        <mc:AlternateContent xmlns:mc="http://schemas.openxmlformats.org/markup-compatibility/2006">
          <mc:Choice Requires="x14">
            <control shapeId="2202" r:id="rId78" name="Option Button 154">
              <controlPr defaultSize="0" autoFill="0" autoLine="0" autoPict="0" altText="2">
                <anchor moveWithCells="1">
                  <from>
                    <xdr:col>6</xdr:col>
                    <xdr:colOff>257175</xdr:colOff>
                    <xdr:row>125</xdr:row>
                    <xdr:rowOff>0</xdr:rowOff>
                  </from>
                  <to>
                    <xdr:col>6</xdr:col>
                    <xdr:colOff>504825</xdr:colOff>
                    <xdr:row>126</xdr:row>
                    <xdr:rowOff>0</xdr:rowOff>
                  </to>
                </anchor>
              </controlPr>
            </control>
          </mc:Choice>
        </mc:AlternateContent>
        <mc:AlternateContent xmlns:mc="http://schemas.openxmlformats.org/markup-compatibility/2006">
          <mc:Choice Requires="x14">
            <control shapeId="2203" r:id="rId79" name="Option Button 155">
              <controlPr defaultSize="0" autoFill="0" autoLine="0" autoPict="0" altText="3">
                <anchor moveWithCells="1">
                  <from>
                    <xdr:col>7</xdr:col>
                    <xdr:colOff>257175</xdr:colOff>
                    <xdr:row>125</xdr:row>
                    <xdr:rowOff>0</xdr:rowOff>
                  </from>
                  <to>
                    <xdr:col>7</xdr:col>
                    <xdr:colOff>504825</xdr:colOff>
                    <xdr:row>126</xdr:row>
                    <xdr:rowOff>0</xdr:rowOff>
                  </to>
                </anchor>
              </controlPr>
            </control>
          </mc:Choice>
        </mc:AlternateContent>
        <mc:AlternateContent xmlns:mc="http://schemas.openxmlformats.org/markup-compatibility/2006">
          <mc:Choice Requires="x14">
            <control shapeId="2204" r:id="rId80" name="Option Button 156">
              <controlPr defaultSize="0" autoFill="0" autoLine="0" autoPict="0" altText="4">
                <anchor moveWithCells="1">
                  <from>
                    <xdr:col>8</xdr:col>
                    <xdr:colOff>257175</xdr:colOff>
                    <xdr:row>125</xdr:row>
                    <xdr:rowOff>0</xdr:rowOff>
                  </from>
                  <to>
                    <xdr:col>8</xdr:col>
                    <xdr:colOff>504825</xdr:colOff>
                    <xdr:row>126</xdr:row>
                    <xdr:rowOff>0</xdr:rowOff>
                  </to>
                </anchor>
              </controlPr>
            </control>
          </mc:Choice>
        </mc:AlternateContent>
        <mc:AlternateContent xmlns:mc="http://schemas.openxmlformats.org/markup-compatibility/2006">
          <mc:Choice Requires="x14">
            <control shapeId="2205" r:id="rId81" name="Option Button 157">
              <controlPr defaultSize="0" autoFill="0" autoLine="0" autoPict="0" altText="5">
                <anchor moveWithCells="1">
                  <from>
                    <xdr:col>9</xdr:col>
                    <xdr:colOff>257175</xdr:colOff>
                    <xdr:row>125</xdr:row>
                    <xdr:rowOff>0</xdr:rowOff>
                  </from>
                  <to>
                    <xdr:col>9</xdr:col>
                    <xdr:colOff>504825</xdr:colOff>
                    <xdr:row>126</xdr:row>
                    <xdr:rowOff>0</xdr:rowOff>
                  </to>
                </anchor>
              </controlPr>
            </control>
          </mc:Choice>
        </mc:AlternateContent>
        <mc:AlternateContent xmlns:mc="http://schemas.openxmlformats.org/markup-compatibility/2006">
          <mc:Choice Requires="x14">
            <control shapeId="2206" r:id="rId82" name="Option Button 158">
              <controlPr defaultSize="0" autoFill="0" autoLine="0" autoPict="0" altText="1">
                <anchor moveWithCells="1">
                  <from>
                    <xdr:col>5</xdr:col>
                    <xdr:colOff>257175</xdr:colOff>
                    <xdr:row>140</xdr:row>
                    <xdr:rowOff>0</xdr:rowOff>
                  </from>
                  <to>
                    <xdr:col>5</xdr:col>
                    <xdr:colOff>504825</xdr:colOff>
                    <xdr:row>141</xdr:row>
                    <xdr:rowOff>0</xdr:rowOff>
                  </to>
                </anchor>
              </controlPr>
            </control>
          </mc:Choice>
        </mc:AlternateContent>
        <mc:AlternateContent xmlns:mc="http://schemas.openxmlformats.org/markup-compatibility/2006">
          <mc:Choice Requires="x14">
            <control shapeId="2207" r:id="rId83" name="Option Button 159">
              <controlPr defaultSize="0" autoFill="0" autoLine="0" autoPict="0" altText="2">
                <anchor moveWithCells="1">
                  <from>
                    <xdr:col>6</xdr:col>
                    <xdr:colOff>257175</xdr:colOff>
                    <xdr:row>140</xdr:row>
                    <xdr:rowOff>0</xdr:rowOff>
                  </from>
                  <to>
                    <xdr:col>6</xdr:col>
                    <xdr:colOff>504825</xdr:colOff>
                    <xdr:row>141</xdr:row>
                    <xdr:rowOff>0</xdr:rowOff>
                  </to>
                </anchor>
              </controlPr>
            </control>
          </mc:Choice>
        </mc:AlternateContent>
        <mc:AlternateContent xmlns:mc="http://schemas.openxmlformats.org/markup-compatibility/2006">
          <mc:Choice Requires="x14">
            <control shapeId="2208" r:id="rId84" name="Option Button 160">
              <controlPr defaultSize="0" autoFill="0" autoLine="0" autoPict="0" altText="3">
                <anchor moveWithCells="1">
                  <from>
                    <xdr:col>7</xdr:col>
                    <xdr:colOff>257175</xdr:colOff>
                    <xdr:row>140</xdr:row>
                    <xdr:rowOff>0</xdr:rowOff>
                  </from>
                  <to>
                    <xdr:col>7</xdr:col>
                    <xdr:colOff>504825</xdr:colOff>
                    <xdr:row>141</xdr:row>
                    <xdr:rowOff>0</xdr:rowOff>
                  </to>
                </anchor>
              </controlPr>
            </control>
          </mc:Choice>
        </mc:AlternateContent>
        <mc:AlternateContent xmlns:mc="http://schemas.openxmlformats.org/markup-compatibility/2006">
          <mc:Choice Requires="x14">
            <control shapeId="2209" r:id="rId85" name="Option Button 161">
              <controlPr defaultSize="0" autoFill="0" autoLine="0" autoPict="0" altText="4">
                <anchor moveWithCells="1">
                  <from>
                    <xdr:col>8</xdr:col>
                    <xdr:colOff>257175</xdr:colOff>
                    <xdr:row>140</xdr:row>
                    <xdr:rowOff>0</xdr:rowOff>
                  </from>
                  <to>
                    <xdr:col>8</xdr:col>
                    <xdr:colOff>504825</xdr:colOff>
                    <xdr:row>141</xdr:row>
                    <xdr:rowOff>0</xdr:rowOff>
                  </to>
                </anchor>
              </controlPr>
            </control>
          </mc:Choice>
        </mc:AlternateContent>
        <mc:AlternateContent xmlns:mc="http://schemas.openxmlformats.org/markup-compatibility/2006">
          <mc:Choice Requires="x14">
            <control shapeId="2210" r:id="rId86" name="Option Button 162">
              <controlPr defaultSize="0" autoFill="0" autoLine="0" autoPict="0" altText="5">
                <anchor moveWithCells="1">
                  <from>
                    <xdr:col>9</xdr:col>
                    <xdr:colOff>257175</xdr:colOff>
                    <xdr:row>140</xdr:row>
                    <xdr:rowOff>0</xdr:rowOff>
                  </from>
                  <to>
                    <xdr:col>9</xdr:col>
                    <xdr:colOff>504825</xdr:colOff>
                    <xdr:row>141</xdr:row>
                    <xdr:rowOff>0</xdr:rowOff>
                  </to>
                </anchor>
              </controlPr>
            </control>
          </mc:Choice>
        </mc:AlternateContent>
        <mc:AlternateContent xmlns:mc="http://schemas.openxmlformats.org/markup-compatibility/2006">
          <mc:Choice Requires="x14">
            <control shapeId="2211" r:id="rId87" name="Option Button 163">
              <controlPr defaultSize="0" autoFill="0" autoLine="0" autoPict="0" altText="1">
                <anchor moveWithCells="1">
                  <from>
                    <xdr:col>5</xdr:col>
                    <xdr:colOff>257175</xdr:colOff>
                    <xdr:row>141</xdr:row>
                    <xdr:rowOff>0</xdr:rowOff>
                  </from>
                  <to>
                    <xdr:col>5</xdr:col>
                    <xdr:colOff>504825</xdr:colOff>
                    <xdr:row>142</xdr:row>
                    <xdr:rowOff>0</xdr:rowOff>
                  </to>
                </anchor>
              </controlPr>
            </control>
          </mc:Choice>
        </mc:AlternateContent>
        <mc:AlternateContent xmlns:mc="http://schemas.openxmlformats.org/markup-compatibility/2006">
          <mc:Choice Requires="x14">
            <control shapeId="2212" r:id="rId88" name="Option Button 164">
              <controlPr defaultSize="0" autoFill="0" autoLine="0" autoPict="0" altText="2">
                <anchor moveWithCells="1">
                  <from>
                    <xdr:col>6</xdr:col>
                    <xdr:colOff>257175</xdr:colOff>
                    <xdr:row>141</xdr:row>
                    <xdr:rowOff>0</xdr:rowOff>
                  </from>
                  <to>
                    <xdr:col>6</xdr:col>
                    <xdr:colOff>504825</xdr:colOff>
                    <xdr:row>142</xdr:row>
                    <xdr:rowOff>0</xdr:rowOff>
                  </to>
                </anchor>
              </controlPr>
            </control>
          </mc:Choice>
        </mc:AlternateContent>
        <mc:AlternateContent xmlns:mc="http://schemas.openxmlformats.org/markup-compatibility/2006">
          <mc:Choice Requires="x14">
            <control shapeId="2213" r:id="rId89" name="Option Button 165">
              <controlPr defaultSize="0" autoFill="0" autoLine="0" autoPict="0" altText="3">
                <anchor moveWithCells="1">
                  <from>
                    <xdr:col>7</xdr:col>
                    <xdr:colOff>257175</xdr:colOff>
                    <xdr:row>141</xdr:row>
                    <xdr:rowOff>0</xdr:rowOff>
                  </from>
                  <to>
                    <xdr:col>7</xdr:col>
                    <xdr:colOff>504825</xdr:colOff>
                    <xdr:row>142</xdr:row>
                    <xdr:rowOff>0</xdr:rowOff>
                  </to>
                </anchor>
              </controlPr>
            </control>
          </mc:Choice>
        </mc:AlternateContent>
        <mc:AlternateContent xmlns:mc="http://schemas.openxmlformats.org/markup-compatibility/2006">
          <mc:Choice Requires="x14">
            <control shapeId="2214" r:id="rId90" name="Option Button 166">
              <controlPr defaultSize="0" autoFill="0" autoLine="0" autoPict="0" altText="4">
                <anchor moveWithCells="1">
                  <from>
                    <xdr:col>8</xdr:col>
                    <xdr:colOff>257175</xdr:colOff>
                    <xdr:row>141</xdr:row>
                    <xdr:rowOff>0</xdr:rowOff>
                  </from>
                  <to>
                    <xdr:col>8</xdr:col>
                    <xdr:colOff>504825</xdr:colOff>
                    <xdr:row>142</xdr:row>
                    <xdr:rowOff>0</xdr:rowOff>
                  </to>
                </anchor>
              </controlPr>
            </control>
          </mc:Choice>
        </mc:AlternateContent>
        <mc:AlternateContent xmlns:mc="http://schemas.openxmlformats.org/markup-compatibility/2006">
          <mc:Choice Requires="x14">
            <control shapeId="2215" r:id="rId91" name="Option Button 167">
              <controlPr defaultSize="0" autoFill="0" autoLine="0" autoPict="0" altText="5">
                <anchor moveWithCells="1">
                  <from>
                    <xdr:col>9</xdr:col>
                    <xdr:colOff>257175</xdr:colOff>
                    <xdr:row>141</xdr:row>
                    <xdr:rowOff>0</xdr:rowOff>
                  </from>
                  <to>
                    <xdr:col>9</xdr:col>
                    <xdr:colOff>504825</xdr:colOff>
                    <xdr:row>142</xdr:row>
                    <xdr:rowOff>0</xdr:rowOff>
                  </to>
                </anchor>
              </controlPr>
            </control>
          </mc:Choice>
        </mc:AlternateContent>
        <mc:AlternateContent xmlns:mc="http://schemas.openxmlformats.org/markup-compatibility/2006">
          <mc:Choice Requires="x14">
            <control shapeId="2216" r:id="rId92" name="Option Button 168">
              <controlPr defaultSize="0" autoFill="0" autoLine="0" autoPict="0" altText="1">
                <anchor moveWithCells="1">
                  <from>
                    <xdr:col>5</xdr:col>
                    <xdr:colOff>257175</xdr:colOff>
                    <xdr:row>142</xdr:row>
                    <xdr:rowOff>0</xdr:rowOff>
                  </from>
                  <to>
                    <xdr:col>5</xdr:col>
                    <xdr:colOff>504825</xdr:colOff>
                    <xdr:row>143</xdr:row>
                    <xdr:rowOff>0</xdr:rowOff>
                  </to>
                </anchor>
              </controlPr>
            </control>
          </mc:Choice>
        </mc:AlternateContent>
        <mc:AlternateContent xmlns:mc="http://schemas.openxmlformats.org/markup-compatibility/2006">
          <mc:Choice Requires="x14">
            <control shapeId="2217" r:id="rId93" name="Option Button 169">
              <controlPr defaultSize="0" autoFill="0" autoLine="0" autoPict="0" altText="2">
                <anchor moveWithCells="1">
                  <from>
                    <xdr:col>6</xdr:col>
                    <xdr:colOff>257175</xdr:colOff>
                    <xdr:row>142</xdr:row>
                    <xdr:rowOff>0</xdr:rowOff>
                  </from>
                  <to>
                    <xdr:col>6</xdr:col>
                    <xdr:colOff>504825</xdr:colOff>
                    <xdr:row>143</xdr:row>
                    <xdr:rowOff>0</xdr:rowOff>
                  </to>
                </anchor>
              </controlPr>
            </control>
          </mc:Choice>
        </mc:AlternateContent>
        <mc:AlternateContent xmlns:mc="http://schemas.openxmlformats.org/markup-compatibility/2006">
          <mc:Choice Requires="x14">
            <control shapeId="2218" r:id="rId94" name="Option Button 170">
              <controlPr defaultSize="0" autoFill="0" autoLine="0" autoPict="0" altText="3">
                <anchor moveWithCells="1">
                  <from>
                    <xdr:col>7</xdr:col>
                    <xdr:colOff>257175</xdr:colOff>
                    <xdr:row>142</xdr:row>
                    <xdr:rowOff>0</xdr:rowOff>
                  </from>
                  <to>
                    <xdr:col>7</xdr:col>
                    <xdr:colOff>504825</xdr:colOff>
                    <xdr:row>143</xdr:row>
                    <xdr:rowOff>0</xdr:rowOff>
                  </to>
                </anchor>
              </controlPr>
            </control>
          </mc:Choice>
        </mc:AlternateContent>
        <mc:AlternateContent xmlns:mc="http://schemas.openxmlformats.org/markup-compatibility/2006">
          <mc:Choice Requires="x14">
            <control shapeId="2219" r:id="rId95" name="Option Button 171">
              <controlPr defaultSize="0" autoFill="0" autoLine="0" autoPict="0" altText="4">
                <anchor moveWithCells="1">
                  <from>
                    <xdr:col>8</xdr:col>
                    <xdr:colOff>257175</xdr:colOff>
                    <xdr:row>142</xdr:row>
                    <xdr:rowOff>0</xdr:rowOff>
                  </from>
                  <to>
                    <xdr:col>8</xdr:col>
                    <xdr:colOff>504825</xdr:colOff>
                    <xdr:row>143</xdr:row>
                    <xdr:rowOff>0</xdr:rowOff>
                  </to>
                </anchor>
              </controlPr>
            </control>
          </mc:Choice>
        </mc:AlternateContent>
        <mc:AlternateContent xmlns:mc="http://schemas.openxmlformats.org/markup-compatibility/2006">
          <mc:Choice Requires="x14">
            <control shapeId="2220" r:id="rId96" name="Option Button 172">
              <controlPr defaultSize="0" autoFill="0" autoLine="0" autoPict="0" altText="5">
                <anchor moveWithCells="1">
                  <from>
                    <xdr:col>9</xdr:col>
                    <xdr:colOff>257175</xdr:colOff>
                    <xdr:row>142</xdr:row>
                    <xdr:rowOff>0</xdr:rowOff>
                  </from>
                  <to>
                    <xdr:col>9</xdr:col>
                    <xdr:colOff>504825</xdr:colOff>
                    <xdr:row>143</xdr:row>
                    <xdr:rowOff>0</xdr:rowOff>
                  </to>
                </anchor>
              </controlPr>
            </control>
          </mc:Choice>
        </mc:AlternateContent>
        <mc:AlternateContent xmlns:mc="http://schemas.openxmlformats.org/markup-compatibility/2006">
          <mc:Choice Requires="x14">
            <control shapeId="2221" r:id="rId97" name="Option Button 173">
              <controlPr defaultSize="0" autoFill="0" autoLine="0" autoPict="0" altText="1">
                <anchor moveWithCells="1">
                  <from>
                    <xdr:col>5</xdr:col>
                    <xdr:colOff>257175</xdr:colOff>
                    <xdr:row>143</xdr:row>
                    <xdr:rowOff>0</xdr:rowOff>
                  </from>
                  <to>
                    <xdr:col>5</xdr:col>
                    <xdr:colOff>504825</xdr:colOff>
                    <xdr:row>144</xdr:row>
                    <xdr:rowOff>0</xdr:rowOff>
                  </to>
                </anchor>
              </controlPr>
            </control>
          </mc:Choice>
        </mc:AlternateContent>
        <mc:AlternateContent xmlns:mc="http://schemas.openxmlformats.org/markup-compatibility/2006">
          <mc:Choice Requires="x14">
            <control shapeId="2222" r:id="rId98" name="Option Button 174">
              <controlPr defaultSize="0" autoFill="0" autoLine="0" autoPict="0" altText="2">
                <anchor moveWithCells="1">
                  <from>
                    <xdr:col>6</xdr:col>
                    <xdr:colOff>257175</xdr:colOff>
                    <xdr:row>143</xdr:row>
                    <xdr:rowOff>0</xdr:rowOff>
                  </from>
                  <to>
                    <xdr:col>6</xdr:col>
                    <xdr:colOff>504825</xdr:colOff>
                    <xdr:row>144</xdr:row>
                    <xdr:rowOff>0</xdr:rowOff>
                  </to>
                </anchor>
              </controlPr>
            </control>
          </mc:Choice>
        </mc:AlternateContent>
        <mc:AlternateContent xmlns:mc="http://schemas.openxmlformats.org/markup-compatibility/2006">
          <mc:Choice Requires="x14">
            <control shapeId="2223" r:id="rId99" name="Option Button 175">
              <controlPr defaultSize="0" autoFill="0" autoLine="0" autoPict="0" altText="3">
                <anchor moveWithCells="1">
                  <from>
                    <xdr:col>7</xdr:col>
                    <xdr:colOff>257175</xdr:colOff>
                    <xdr:row>143</xdr:row>
                    <xdr:rowOff>0</xdr:rowOff>
                  </from>
                  <to>
                    <xdr:col>7</xdr:col>
                    <xdr:colOff>504825</xdr:colOff>
                    <xdr:row>144</xdr:row>
                    <xdr:rowOff>0</xdr:rowOff>
                  </to>
                </anchor>
              </controlPr>
            </control>
          </mc:Choice>
        </mc:AlternateContent>
        <mc:AlternateContent xmlns:mc="http://schemas.openxmlformats.org/markup-compatibility/2006">
          <mc:Choice Requires="x14">
            <control shapeId="2224" r:id="rId100" name="Option Button 176">
              <controlPr defaultSize="0" autoFill="0" autoLine="0" autoPict="0" altText="4">
                <anchor moveWithCells="1">
                  <from>
                    <xdr:col>8</xdr:col>
                    <xdr:colOff>257175</xdr:colOff>
                    <xdr:row>143</xdr:row>
                    <xdr:rowOff>0</xdr:rowOff>
                  </from>
                  <to>
                    <xdr:col>8</xdr:col>
                    <xdr:colOff>504825</xdr:colOff>
                    <xdr:row>144</xdr:row>
                    <xdr:rowOff>0</xdr:rowOff>
                  </to>
                </anchor>
              </controlPr>
            </control>
          </mc:Choice>
        </mc:AlternateContent>
        <mc:AlternateContent xmlns:mc="http://schemas.openxmlformats.org/markup-compatibility/2006">
          <mc:Choice Requires="x14">
            <control shapeId="2225" r:id="rId101" name="Option Button 177">
              <controlPr defaultSize="0" autoFill="0" autoLine="0" autoPict="0" altText="5">
                <anchor moveWithCells="1">
                  <from>
                    <xdr:col>9</xdr:col>
                    <xdr:colOff>257175</xdr:colOff>
                    <xdr:row>143</xdr:row>
                    <xdr:rowOff>0</xdr:rowOff>
                  </from>
                  <to>
                    <xdr:col>9</xdr:col>
                    <xdr:colOff>504825</xdr:colOff>
                    <xdr:row>144</xdr:row>
                    <xdr:rowOff>0</xdr:rowOff>
                  </to>
                </anchor>
              </controlPr>
            </control>
          </mc:Choice>
        </mc:AlternateContent>
        <mc:AlternateContent xmlns:mc="http://schemas.openxmlformats.org/markup-compatibility/2006">
          <mc:Choice Requires="x14">
            <control shapeId="2226" r:id="rId102" name="Option Button 178">
              <controlPr defaultSize="0" autoFill="0" autoLine="0" autoPict="0" altText="1">
                <anchor moveWithCells="1">
                  <from>
                    <xdr:col>5</xdr:col>
                    <xdr:colOff>257175</xdr:colOff>
                    <xdr:row>144</xdr:row>
                    <xdr:rowOff>0</xdr:rowOff>
                  </from>
                  <to>
                    <xdr:col>5</xdr:col>
                    <xdr:colOff>504825</xdr:colOff>
                    <xdr:row>145</xdr:row>
                    <xdr:rowOff>0</xdr:rowOff>
                  </to>
                </anchor>
              </controlPr>
            </control>
          </mc:Choice>
        </mc:AlternateContent>
        <mc:AlternateContent xmlns:mc="http://schemas.openxmlformats.org/markup-compatibility/2006">
          <mc:Choice Requires="x14">
            <control shapeId="2227" r:id="rId103" name="Option Button 179">
              <controlPr defaultSize="0" autoFill="0" autoLine="0" autoPict="0" altText="2">
                <anchor moveWithCells="1">
                  <from>
                    <xdr:col>6</xdr:col>
                    <xdr:colOff>257175</xdr:colOff>
                    <xdr:row>144</xdr:row>
                    <xdr:rowOff>0</xdr:rowOff>
                  </from>
                  <to>
                    <xdr:col>6</xdr:col>
                    <xdr:colOff>504825</xdr:colOff>
                    <xdr:row>145</xdr:row>
                    <xdr:rowOff>0</xdr:rowOff>
                  </to>
                </anchor>
              </controlPr>
            </control>
          </mc:Choice>
        </mc:AlternateContent>
        <mc:AlternateContent xmlns:mc="http://schemas.openxmlformats.org/markup-compatibility/2006">
          <mc:Choice Requires="x14">
            <control shapeId="2228" r:id="rId104" name="Option Button 180">
              <controlPr defaultSize="0" autoFill="0" autoLine="0" autoPict="0" altText="3">
                <anchor moveWithCells="1">
                  <from>
                    <xdr:col>7</xdr:col>
                    <xdr:colOff>257175</xdr:colOff>
                    <xdr:row>144</xdr:row>
                    <xdr:rowOff>0</xdr:rowOff>
                  </from>
                  <to>
                    <xdr:col>7</xdr:col>
                    <xdr:colOff>504825</xdr:colOff>
                    <xdr:row>145</xdr:row>
                    <xdr:rowOff>0</xdr:rowOff>
                  </to>
                </anchor>
              </controlPr>
            </control>
          </mc:Choice>
        </mc:AlternateContent>
        <mc:AlternateContent xmlns:mc="http://schemas.openxmlformats.org/markup-compatibility/2006">
          <mc:Choice Requires="x14">
            <control shapeId="2229" r:id="rId105" name="Option Button 181">
              <controlPr defaultSize="0" autoFill="0" autoLine="0" autoPict="0" altText="4">
                <anchor moveWithCells="1">
                  <from>
                    <xdr:col>8</xdr:col>
                    <xdr:colOff>257175</xdr:colOff>
                    <xdr:row>144</xdr:row>
                    <xdr:rowOff>0</xdr:rowOff>
                  </from>
                  <to>
                    <xdr:col>8</xdr:col>
                    <xdr:colOff>504825</xdr:colOff>
                    <xdr:row>145</xdr:row>
                    <xdr:rowOff>0</xdr:rowOff>
                  </to>
                </anchor>
              </controlPr>
            </control>
          </mc:Choice>
        </mc:AlternateContent>
        <mc:AlternateContent xmlns:mc="http://schemas.openxmlformats.org/markup-compatibility/2006">
          <mc:Choice Requires="x14">
            <control shapeId="2230" r:id="rId106" name="Option Button 182">
              <controlPr defaultSize="0" autoFill="0" autoLine="0" autoPict="0" altText="5">
                <anchor moveWithCells="1">
                  <from>
                    <xdr:col>9</xdr:col>
                    <xdr:colOff>257175</xdr:colOff>
                    <xdr:row>144</xdr:row>
                    <xdr:rowOff>0</xdr:rowOff>
                  </from>
                  <to>
                    <xdr:col>9</xdr:col>
                    <xdr:colOff>504825</xdr:colOff>
                    <xdr:row>145</xdr:row>
                    <xdr:rowOff>0</xdr:rowOff>
                  </to>
                </anchor>
              </controlPr>
            </control>
          </mc:Choice>
        </mc:AlternateContent>
        <mc:AlternateContent xmlns:mc="http://schemas.openxmlformats.org/markup-compatibility/2006">
          <mc:Choice Requires="x14">
            <control shapeId="2231" r:id="rId107" name="Option Button 183">
              <controlPr defaultSize="0" autoFill="0" autoLine="0" autoPict="0" altText="1">
                <anchor moveWithCells="1">
                  <from>
                    <xdr:col>5</xdr:col>
                    <xdr:colOff>257175</xdr:colOff>
                    <xdr:row>170</xdr:row>
                    <xdr:rowOff>0</xdr:rowOff>
                  </from>
                  <to>
                    <xdr:col>5</xdr:col>
                    <xdr:colOff>504825</xdr:colOff>
                    <xdr:row>171</xdr:row>
                    <xdr:rowOff>9525</xdr:rowOff>
                  </to>
                </anchor>
              </controlPr>
            </control>
          </mc:Choice>
        </mc:AlternateContent>
        <mc:AlternateContent xmlns:mc="http://schemas.openxmlformats.org/markup-compatibility/2006">
          <mc:Choice Requires="x14">
            <control shapeId="2232" r:id="rId108" name="Option Button 184">
              <controlPr defaultSize="0" autoFill="0" autoLine="0" autoPict="0" altText="2">
                <anchor moveWithCells="1">
                  <from>
                    <xdr:col>6</xdr:col>
                    <xdr:colOff>257175</xdr:colOff>
                    <xdr:row>170</xdr:row>
                    <xdr:rowOff>0</xdr:rowOff>
                  </from>
                  <to>
                    <xdr:col>6</xdr:col>
                    <xdr:colOff>504825</xdr:colOff>
                    <xdr:row>171</xdr:row>
                    <xdr:rowOff>9525</xdr:rowOff>
                  </to>
                </anchor>
              </controlPr>
            </control>
          </mc:Choice>
        </mc:AlternateContent>
        <mc:AlternateContent xmlns:mc="http://schemas.openxmlformats.org/markup-compatibility/2006">
          <mc:Choice Requires="x14">
            <control shapeId="2233" r:id="rId109" name="Option Button 185">
              <controlPr defaultSize="0" autoFill="0" autoLine="0" autoPict="0" altText="3">
                <anchor moveWithCells="1">
                  <from>
                    <xdr:col>7</xdr:col>
                    <xdr:colOff>257175</xdr:colOff>
                    <xdr:row>170</xdr:row>
                    <xdr:rowOff>0</xdr:rowOff>
                  </from>
                  <to>
                    <xdr:col>7</xdr:col>
                    <xdr:colOff>504825</xdr:colOff>
                    <xdr:row>171</xdr:row>
                    <xdr:rowOff>9525</xdr:rowOff>
                  </to>
                </anchor>
              </controlPr>
            </control>
          </mc:Choice>
        </mc:AlternateContent>
        <mc:AlternateContent xmlns:mc="http://schemas.openxmlformats.org/markup-compatibility/2006">
          <mc:Choice Requires="x14">
            <control shapeId="2234" r:id="rId110" name="Option Button 186">
              <controlPr defaultSize="0" autoFill="0" autoLine="0" autoPict="0" altText="4">
                <anchor moveWithCells="1">
                  <from>
                    <xdr:col>8</xdr:col>
                    <xdr:colOff>257175</xdr:colOff>
                    <xdr:row>170</xdr:row>
                    <xdr:rowOff>0</xdr:rowOff>
                  </from>
                  <to>
                    <xdr:col>8</xdr:col>
                    <xdr:colOff>504825</xdr:colOff>
                    <xdr:row>171</xdr:row>
                    <xdr:rowOff>9525</xdr:rowOff>
                  </to>
                </anchor>
              </controlPr>
            </control>
          </mc:Choice>
        </mc:AlternateContent>
        <mc:AlternateContent xmlns:mc="http://schemas.openxmlformats.org/markup-compatibility/2006">
          <mc:Choice Requires="x14">
            <control shapeId="2235" r:id="rId111" name="Option Button 187">
              <controlPr defaultSize="0" autoFill="0" autoLine="0" autoPict="0" altText="5">
                <anchor moveWithCells="1">
                  <from>
                    <xdr:col>9</xdr:col>
                    <xdr:colOff>257175</xdr:colOff>
                    <xdr:row>170</xdr:row>
                    <xdr:rowOff>0</xdr:rowOff>
                  </from>
                  <to>
                    <xdr:col>9</xdr:col>
                    <xdr:colOff>504825</xdr:colOff>
                    <xdr:row>171</xdr:row>
                    <xdr:rowOff>9525</xdr:rowOff>
                  </to>
                </anchor>
              </controlPr>
            </control>
          </mc:Choice>
        </mc:AlternateContent>
        <mc:AlternateContent xmlns:mc="http://schemas.openxmlformats.org/markup-compatibility/2006">
          <mc:Choice Requires="x14">
            <control shapeId="2236" r:id="rId112" name="Option Button 188">
              <controlPr defaultSize="0" autoFill="0" autoLine="0" autoPict="0" altText="1">
                <anchor moveWithCells="1">
                  <from>
                    <xdr:col>5</xdr:col>
                    <xdr:colOff>257175</xdr:colOff>
                    <xdr:row>171</xdr:row>
                    <xdr:rowOff>0</xdr:rowOff>
                  </from>
                  <to>
                    <xdr:col>5</xdr:col>
                    <xdr:colOff>504825</xdr:colOff>
                    <xdr:row>172</xdr:row>
                    <xdr:rowOff>0</xdr:rowOff>
                  </to>
                </anchor>
              </controlPr>
            </control>
          </mc:Choice>
        </mc:AlternateContent>
        <mc:AlternateContent xmlns:mc="http://schemas.openxmlformats.org/markup-compatibility/2006">
          <mc:Choice Requires="x14">
            <control shapeId="2237" r:id="rId113" name="Option Button 189">
              <controlPr defaultSize="0" autoFill="0" autoLine="0" autoPict="0" altText="2">
                <anchor moveWithCells="1">
                  <from>
                    <xdr:col>6</xdr:col>
                    <xdr:colOff>257175</xdr:colOff>
                    <xdr:row>171</xdr:row>
                    <xdr:rowOff>0</xdr:rowOff>
                  </from>
                  <to>
                    <xdr:col>6</xdr:col>
                    <xdr:colOff>504825</xdr:colOff>
                    <xdr:row>172</xdr:row>
                    <xdr:rowOff>0</xdr:rowOff>
                  </to>
                </anchor>
              </controlPr>
            </control>
          </mc:Choice>
        </mc:AlternateContent>
        <mc:AlternateContent xmlns:mc="http://schemas.openxmlformats.org/markup-compatibility/2006">
          <mc:Choice Requires="x14">
            <control shapeId="2238" r:id="rId114" name="Option Button 190">
              <controlPr defaultSize="0" autoFill="0" autoLine="0" autoPict="0" altText="3">
                <anchor moveWithCells="1">
                  <from>
                    <xdr:col>7</xdr:col>
                    <xdr:colOff>257175</xdr:colOff>
                    <xdr:row>171</xdr:row>
                    <xdr:rowOff>0</xdr:rowOff>
                  </from>
                  <to>
                    <xdr:col>7</xdr:col>
                    <xdr:colOff>504825</xdr:colOff>
                    <xdr:row>172</xdr:row>
                    <xdr:rowOff>0</xdr:rowOff>
                  </to>
                </anchor>
              </controlPr>
            </control>
          </mc:Choice>
        </mc:AlternateContent>
        <mc:AlternateContent xmlns:mc="http://schemas.openxmlformats.org/markup-compatibility/2006">
          <mc:Choice Requires="x14">
            <control shapeId="2239" r:id="rId115" name="Option Button 191">
              <controlPr defaultSize="0" autoFill="0" autoLine="0" autoPict="0" altText="4">
                <anchor moveWithCells="1">
                  <from>
                    <xdr:col>8</xdr:col>
                    <xdr:colOff>257175</xdr:colOff>
                    <xdr:row>171</xdr:row>
                    <xdr:rowOff>0</xdr:rowOff>
                  </from>
                  <to>
                    <xdr:col>8</xdr:col>
                    <xdr:colOff>504825</xdr:colOff>
                    <xdr:row>172</xdr:row>
                    <xdr:rowOff>0</xdr:rowOff>
                  </to>
                </anchor>
              </controlPr>
            </control>
          </mc:Choice>
        </mc:AlternateContent>
        <mc:AlternateContent xmlns:mc="http://schemas.openxmlformats.org/markup-compatibility/2006">
          <mc:Choice Requires="x14">
            <control shapeId="2240" r:id="rId116" name="Option Button 192">
              <controlPr defaultSize="0" autoFill="0" autoLine="0" autoPict="0" altText="5">
                <anchor moveWithCells="1">
                  <from>
                    <xdr:col>9</xdr:col>
                    <xdr:colOff>257175</xdr:colOff>
                    <xdr:row>171</xdr:row>
                    <xdr:rowOff>0</xdr:rowOff>
                  </from>
                  <to>
                    <xdr:col>9</xdr:col>
                    <xdr:colOff>504825</xdr:colOff>
                    <xdr:row>172</xdr:row>
                    <xdr:rowOff>0</xdr:rowOff>
                  </to>
                </anchor>
              </controlPr>
            </control>
          </mc:Choice>
        </mc:AlternateContent>
        <mc:AlternateContent xmlns:mc="http://schemas.openxmlformats.org/markup-compatibility/2006">
          <mc:Choice Requires="x14">
            <control shapeId="2241" r:id="rId117" name="Option Button 193">
              <controlPr defaultSize="0" autoFill="0" autoLine="0" autoPict="0" altText="1">
                <anchor moveWithCells="1">
                  <from>
                    <xdr:col>5</xdr:col>
                    <xdr:colOff>257175</xdr:colOff>
                    <xdr:row>172</xdr:row>
                    <xdr:rowOff>0</xdr:rowOff>
                  </from>
                  <to>
                    <xdr:col>5</xdr:col>
                    <xdr:colOff>504825</xdr:colOff>
                    <xdr:row>173</xdr:row>
                    <xdr:rowOff>0</xdr:rowOff>
                  </to>
                </anchor>
              </controlPr>
            </control>
          </mc:Choice>
        </mc:AlternateContent>
        <mc:AlternateContent xmlns:mc="http://schemas.openxmlformats.org/markup-compatibility/2006">
          <mc:Choice Requires="x14">
            <control shapeId="2242" r:id="rId118" name="Option Button 194">
              <controlPr defaultSize="0" autoFill="0" autoLine="0" autoPict="0" altText="2">
                <anchor moveWithCells="1">
                  <from>
                    <xdr:col>6</xdr:col>
                    <xdr:colOff>257175</xdr:colOff>
                    <xdr:row>172</xdr:row>
                    <xdr:rowOff>0</xdr:rowOff>
                  </from>
                  <to>
                    <xdr:col>6</xdr:col>
                    <xdr:colOff>504825</xdr:colOff>
                    <xdr:row>173</xdr:row>
                    <xdr:rowOff>0</xdr:rowOff>
                  </to>
                </anchor>
              </controlPr>
            </control>
          </mc:Choice>
        </mc:AlternateContent>
        <mc:AlternateContent xmlns:mc="http://schemas.openxmlformats.org/markup-compatibility/2006">
          <mc:Choice Requires="x14">
            <control shapeId="2243" r:id="rId119" name="Option Button 195">
              <controlPr defaultSize="0" autoFill="0" autoLine="0" autoPict="0" altText="3">
                <anchor moveWithCells="1">
                  <from>
                    <xdr:col>7</xdr:col>
                    <xdr:colOff>257175</xdr:colOff>
                    <xdr:row>172</xdr:row>
                    <xdr:rowOff>0</xdr:rowOff>
                  </from>
                  <to>
                    <xdr:col>7</xdr:col>
                    <xdr:colOff>504825</xdr:colOff>
                    <xdr:row>173</xdr:row>
                    <xdr:rowOff>0</xdr:rowOff>
                  </to>
                </anchor>
              </controlPr>
            </control>
          </mc:Choice>
        </mc:AlternateContent>
        <mc:AlternateContent xmlns:mc="http://schemas.openxmlformats.org/markup-compatibility/2006">
          <mc:Choice Requires="x14">
            <control shapeId="2244" r:id="rId120" name="Option Button 196">
              <controlPr defaultSize="0" autoFill="0" autoLine="0" autoPict="0" altText="4">
                <anchor moveWithCells="1">
                  <from>
                    <xdr:col>8</xdr:col>
                    <xdr:colOff>257175</xdr:colOff>
                    <xdr:row>172</xdr:row>
                    <xdr:rowOff>0</xdr:rowOff>
                  </from>
                  <to>
                    <xdr:col>8</xdr:col>
                    <xdr:colOff>504825</xdr:colOff>
                    <xdr:row>173</xdr:row>
                    <xdr:rowOff>0</xdr:rowOff>
                  </to>
                </anchor>
              </controlPr>
            </control>
          </mc:Choice>
        </mc:AlternateContent>
        <mc:AlternateContent xmlns:mc="http://schemas.openxmlformats.org/markup-compatibility/2006">
          <mc:Choice Requires="x14">
            <control shapeId="2245" r:id="rId121" name="Option Button 197">
              <controlPr defaultSize="0" autoFill="0" autoLine="0" autoPict="0" altText="5">
                <anchor moveWithCells="1">
                  <from>
                    <xdr:col>9</xdr:col>
                    <xdr:colOff>257175</xdr:colOff>
                    <xdr:row>172</xdr:row>
                    <xdr:rowOff>0</xdr:rowOff>
                  </from>
                  <to>
                    <xdr:col>9</xdr:col>
                    <xdr:colOff>504825</xdr:colOff>
                    <xdr:row>173</xdr:row>
                    <xdr:rowOff>0</xdr:rowOff>
                  </to>
                </anchor>
              </controlPr>
            </control>
          </mc:Choice>
        </mc:AlternateContent>
        <mc:AlternateContent xmlns:mc="http://schemas.openxmlformats.org/markup-compatibility/2006">
          <mc:Choice Requires="x14">
            <control shapeId="2246" r:id="rId122" name="Option Button 198">
              <controlPr defaultSize="0" autoFill="0" autoLine="0" autoPict="0" altText="1">
                <anchor moveWithCells="1">
                  <from>
                    <xdr:col>5</xdr:col>
                    <xdr:colOff>257175</xdr:colOff>
                    <xdr:row>192</xdr:row>
                    <xdr:rowOff>0</xdr:rowOff>
                  </from>
                  <to>
                    <xdr:col>5</xdr:col>
                    <xdr:colOff>504825</xdr:colOff>
                    <xdr:row>193</xdr:row>
                    <xdr:rowOff>0</xdr:rowOff>
                  </to>
                </anchor>
              </controlPr>
            </control>
          </mc:Choice>
        </mc:AlternateContent>
        <mc:AlternateContent xmlns:mc="http://schemas.openxmlformats.org/markup-compatibility/2006">
          <mc:Choice Requires="x14">
            <control shapeId="2247" r:id="rId123" name="Option Button 199">
              <controlPr defaultSize="0" autoFill="0" autoLine="0" autoPict="0" altText="2">
                <anchor moveWithCells="1">
                  <from>
                    <xdr:col>6</xdr:col>
                    <xdr:colOff>257175</xdr:colOff>
                    <xdr:row>192</xdr:row>
                    <xdr:rowOff>0</xdr:rowOff>
                  </from>
                  <to>
                    <xdr:col>6</xdr:col>
                    <xdr:colOff>504825</xdr:colOff>
                    <xdr:row>193</xdr:row>
                    <xdr:rowOff>0</xdr:rowOff>
                  </to>
                </anchor>
              </controlPr>
            </control>
          </mc:Choice>
        </mc:AlternateContent>
        <mc:AlternateContent xmlns:mc="http://schemas.openxmlformats.org/markup-compatibility/2006">
          <mc:Choice Requires="x14">
            <control shapeId="2248" r:id="rId124" name="Option Button 200">
              <controlPr defaultSize="0" autoFill="0" autoLine="0" autoPict="0" altText="3">
                <anchor moveWithCells="1">
                  <from>
                    <xdr:col>7</xdr:col>
                    <xdr:colOff>257175</xdr:colOff>
                    <xdr:row>192</xdr:row>
                    <xdr:rowOff>0</xdr:rowOff>
                  </from>
                  <to>
                    <xdr:col>7</xdr:col>
                    <xdr:colOff>504825</xdr:colOff>
                    <xdr:row>193</xdr:row>
                    <xdr:rowOff>0</xdr:rowOff>
                  </to>
                </anchor>
              </controlPr>
            </control>
          </mc:Choice>
        </mc:AlternateContent>
        <mc:AlternateContent xmlns:mc="http://schemas.openxmlformats.org/markup-compatibility/2006">
          <mc:Choice Requires="x14">
            <control shapeId="2249" r:id="rId125" name="Option Button 201">
              <controlPr defaultSize="0" autoFill="0" autoLine="0" autoPict="0" altText="4">
                <anchor moveWithCells="1">
                  <from>
                    <xdr:col>8</xdr:col>
                    <xdr:colOff>257175</xdr:colOff>
                    <xdr:row>192</xdr:row>
                    <xdr:rowOff>0</xdr:rowOff>
                  </from>
                  <to>
                    <xdr:col>8</xdr:col>
                    <xdr:colOff>504825</xdr:colOff>
                    <xdr:row>193</xdr:row>
                    <xdr:rowOff>0</xdr:rowOff>
                  </to>
                </anchor>
              </controlPr>
            </control>
          </mc:Choice>
        </mc:AlternateContent>
        <mc:AlternateContent xmlns:mc="http://schemas.openxmlformats.org/markup-compatibility/2006">
          <mc:Choice Requires="x14">
            <control shapeId="2250" r:id="rId126" name="Option Button 202">
              <controlPr defaultSize="0" autoFill="0" autoLine="0" autoPict="0" altText="5">
                <anchor moveWithCells="1">
                  <from>
                    <xdr:col>9</xdr:col>
                    <xdr:colOff>257175</xdr:colOff>
                    <xdr:row>192</xdr:row>
                    <xdr:rowOff>0</xdr:rowOff>
                  </from>
                  <to>
                    <xdr:col>9</xdr:col>
                    <xdr:colOff>504825</xdr:colOff>
                    <xdr:row>193</xdr:row>
                    <xdr:rowOff>0</xdr:rowOff>
                  </to>
                </anchor>
              </controlPr>
            </control>
          </mc:Choice>
        </mc:AlternateContent>
        <mc:AlternateContent xmlns:mc="http://schemas.openxmlformats.org/markup-compatibility/2006">
          <mc:Choice Requires="x14">
            <control shapeId="2251" r:id="rId127" name="Option Button 203">
              <controlPr defaultSize="0" autoFill="0" autoLine="0" autoPict="0" altText="1">
                <anchor moveWithCells="1">
                  <from>
                    <xdr:col>5</xdr:col>
                    <xdr:colOff>257175</xdr:colOff>
                    <xdr:row>193</xdr:row>
                    <xdr:rowOff>0</xdr:rowOff>
                  </from>
                  <to>
                    <xdr:col>5</xdr:col>
                    <xdr:colOff>504825</xdr:colOff>
                    <xdr:row>194</xdr:row>
                    <xdr:rowOff>0</xdr:rowOff>
                  </to>
                </anchor>
              </controlPr>
            </control>
          </mc:Choice>
        </mc:AlternateContent>
        <mc:AlternateContent xmlns:mc="http://schemas.openxmlformats.org/markup-compatibility/2006">
          <mc:Choice Requires="x14">
            <control shapeId="2252" r:id="rId128" name="Option Button 204">
              <controlPr defaultSize="0" autoFill="0" autoLine="0" autoPict="0" altText="2">
                <anchor moveWithCells="1">
                  <from>
                    <xdr:col>6</xdr:col>
                    <xdr:colOff>257175</xdr:colOff>
                    <xdr:row>193</xdr:row>
                    <xdr:rowOff>0</xdr:rowOff>
                  </from>
                  <to>
                    <xdr:col>6</xdr:col>
                    <xdr:colOff>504825</xdr:colOff>
                    <xdr:row>194</xdr:row>
                    <xdr:rowOff>0</xdr:rowOff>
                  </to>
                </anchor>
              </controlPr>
            </control>
          </mc:Choice>
        </mc:AlternateContent>
        <mc:AlternateContent xmlns:mc="http://schemas.openxmlformats.org/markup-compatibility/2006">
          <mc:Choice Requires="x14">
            <control shapeId="2253" r:id="rId129" name="Option Button 205">
              <controlPr defaultSize="0" autoFill="0" autoLine="0" autoPict="0" altText="3">
                <anchor moveWithCells="1">
                  <from>
                    <xdr:col>7</xdr:col>
                    <xdr:colOff>257175</xdr:colOff>
                    <xdr:row>193</xdr:row>
                    <xdr:rowOff>0</xdr:rowOff>
                  </from>
                  <to>
                    <xdr:col>7</xdr:col>
                    <xdr:colOff>504825</xdr:colOff>
                    <xdr:row>194</xdr:row>
                    <xdr:rowOff>0</xdr:rowOff>
                  </to>
                </anchor>
              </controlPr>
            </control>
          </mc:Choice>
        </mc:AlternateContent>
        <mc:AlternateContent xmlns:mc="http://schemas.openxmlformats.org/markup-compatibility/2006">
          <mc:Choice Requires="x14">
            <control shapeId="2254" r:id="rId130" name="Option Button 206">
              <controlPr defaultSize="0" autoFill="0" autoLine="0" autoPict="0" altText="4">
                <anchor moveWithCells="1">
                  <from>
                    <xdr:col>8</xdr:col>
                    <xdr:colOff>257175</xdr:colOff>
                    <xdr:row>193</xdr:row>
                    <xdr:rowOff>0</xdr:rowOff>
                  </from>
                  <to>
                    <xdr:col>8</xdr:col>
                    <xdr:colOff>504825</xdr:colOff>
                    <xdr:row>194</xdr:row>
                    <xdr:rowOff>0</xdr:rowOff>
                  </to>
                </anchor>
              </controlPr>
            </control>
          </mc:Choice>
        </mc:AlternateContent>
        <mc:AlternateContent xmlns:mc="http://schemas.openxmlformats.org/markup-compatibility/2006">
          <mc:Choice Requires="x14">
            <control shapeId="2255" r:id="rId131" name="Option Button 207">
              <controlPr defaultSize="0" autoFill="0" autoLine="0" autoPict="0" altText="5">
                <anchor moveWithCells="1">
                  <from>
                    <xdr:col>9</xdr:col>
                    <xdr:colOff>257175</xdr:colOff>
                    <xdr:row>193</xdr:row>
                    <xdr:rowOff>0</xdr:rowOff>
                  </from>
                  <to>
                    <xdr:col>9</xdr:col>
                    <xdr:colOff>504825</xdr:colOff>
                    <xdr:row>194</xdr:row>
                    <xdr:rowOff>0</xdr:rowOff>
                  </to>
                </anchor>
              </controlPr>
            </control>
          </mc:Choice>
        </mc:AlternateContent>
        <mc:AlternateContent xmlns:mc="http://schemas.openxmlformats.org/markup-compatibility/2006">
          <mc:Choice Requires="x14">
            <control shapeId="2256" r:id="rId132" name="Option Button 208">
              <controlPr defaultSize="0" autoFill="0" autoLine="0" autoPict="0" altText="1">
                <anchor moveWithCells="1">
                  <from>
                    <xdr:col>5</xdr:col>
                    <xdr:colOff>257175</xdr:colOff>
                    <xdr:row>194</xdr:row>
                    <xdr:rowOff>0</xdr:rowOff>
                  </from>
                  <to>
                    <xdr:col>5</xdr:col>
                    <xdr:colOff>504825</xdr:colOff>
                    <xdr:row>195</xdr:row>
                    <xdr:rowOff>0</xdr:rowOff>
                  </to>
                </anchor>
              </controlPr>
            </control>
          </mc:Choice>
        </mc:AlternateContent>
        <mc:AlternateContent xmlns:mc="http://schemas.openxmlformats.org/markup-compatibility/2006">
          <mc:Choice Requires="x14">
            <control shapeId="2257" r:id="rId133" name="Option Button 209">
              <controlPr defaultSize="0" autoFill="0" autoLine="0" autoPict="0" altText="2">
                <anchor moveWithCells="1">
                  <from>
                    <xdr:col>6</xdr:col>
                    <xdr:colOff>257175</xdr:colOff>
                    <xdr:row>194</xdr:row>
                    <xdr:rowOff>0</xdr:rowOff>
                  </from>
                  <to>
                    <xdr:col>6</xdr:col>
                    <xdr:colOff>504825</xdr:colOff>
                    <xdr:row>195</xdr:row>
                    <xdr:rowOff>0</xdr:rowOff>
                  </to>
                </anchor>
              </controlPr>
            </control>
          </mc:Choice>
        </mc:AlternateContent>
        <mc:AlternateContent xmlns:mc="http://schemas.openxmlformats.org/markup-compatibility/2006">
          <mc:Choice Requires="x14">
            <control shapeId="2258" r:id="rId134" name="Option Button 210">
              <controlPr defaultSize="0" autoFill="0" autoLine="0" autoPict="0" altText="3">
                <anchor moveWithCells="1">
                  <from>
                    <xdr:col>7</xdr:col>
                    <xdr:colOff>257175</xdr:colOff>
                    <xdr:row>194</xdr:row>
                    <xdr:rowOff>0</xdr:rowOff>
                  </from>
                  <to>
                    <xdr:col>7</xdr:col>
                    <xdr:colOff>504825</xdr:colOff>
                    <xdr:row>195</xdr:row>
                    <xdr:rowOff>0</xdr:rowOff>
                  </to>
                </anchor>
              </controlPr>
            </control>
          </mc:Choice>
        </mc:AlternateContent>
        <mc:AlternateContent xmlns:mc="http://schemas.openxmlformats.org/markup-compatibility/2006">
          <mc:Choice Requires="x14">
            <control shapeId="2259" r:id="rId135" name="Option Button 211">
              <controlPr defaultSize="0" autoFill="0" autoLine="0" autoPict="0" altText="4">
                <anchor moveWithCells="1">
                  <from>
                    <xdr:col>8</xdr:col>
                    <xdr:colOff>257175</xdr:colOff>
                    <xdr:row>194</xdr:row>
                    <xdr:rowOff>0</xdr:rowOff>
                  </from>
                  <to>
                    <xdr:col>8</xdr:col>
                    <xdr:colOff>504825</xdr:colOff>
                    <xdr:row>195</xdr:row>
                    <xdr:rowOff>0</xdr:rowOff>
                  </to>
                </anchor>
              </controlPr>
            </control>
          </mc:Choice>
        </mc:AlternateContent>
        <mc:AlternateContent xmlns:mc="http://schemas.openxmlformats.org/markup-compatibility/2006">
          <mc:Choice Requires="x14">
            <control shapeId="2260" r:id="rId136" name="Option Button 212">
              <controlPr defaultSize="0" autoFill="0" autoLine="0" autoPict="0" altText="5">
                <anchor moveWithCells="1">
                  <from>
                    <xdr:col>9</xdr:col>
                    <xdr:colOff>257175</xdr:colOff>
                    <xdr:row>194</xdr:row>
                    <xdr:rowOff>0</xdr:rowOff>
                  </from>
                  <to>
                    <xdr:col>9</xdr:col>
                    <xdr:colOff>504825</xdr:colOff>
                    <xdr:row>195</xdr:row>
                    <xdr:rowOff>0</xdr:rowOff>
                  </to>
                </anchor>
              </controlPr>
            </control>
          </mc:Choice>
        </mc:AlternateContent>
        <mc:AlternateContent xmlns:mc="http://schemas.openxmlformats.org/markup-compatibility/2006">
          <mc:Choice Requires="x14">
            <control shapeId="2261" r:id="rId137" name="Option Button 213">
              <controlPr defaultSize="0" autoFill="0" autoLine="0" autoPict="0" altText="1">
                <anchor moveWithCells="1">
                  <from>
                    <xdr:col>5</xdr:col>
                    <xdr:colOff>257175</xdr:colOff>
                    <xdr:row>195</xdr:row>
                    <xdr:rowOff>0</xdr:rowOff>
                  </from>
                  <to>
                    <xdr:col>5</xdr:col>
                    <xdr:colOff>504825</xdr:colOff>
                    <xdr:row>196</xdr:row>
                    <xdr:rowOff>0</xdr:rowOff>
                  </to>
                </anchor>
              </controlPr>
            </control>
          </mc:Choice>
        </mc:AlternateContent>
        <mc:AlternateContent xmlns:mc="http://schemas.openxmlformats.org/markup-compatibility/2006">
          <mc:Choice Requires="x14">
            <control shapeId="2262" r:id="rId138" name="Option Button 214">
              <controlPr defaultSize="0" autoFill="0" autoLine="0" autoPict="0" altText="2">
                <anchor moveWithCells="1">
                  <from>
                    <xdr:col>6</xdr:col>
                    <xdr:colOff>257175</xdr:colOff>
                    <xdr:row>195</xdr:row>
                    <xdr:rowOff>0</xdr:rowOff>
                  </from>
                  <to>
                    <xdr:col>6</xdr:col>
                    <xdr:colOff>504825</xdr:colOff>
                    <xdr:row>196</xdr:row>
                    <xdr:rowOff>0</xdr:rowOff>
                  </to>
                </anchor>
              </controlPr>
            </control>
          </mc:Choice>
        </mc:AlternateContent>
        <mc:AlternateContent xmlns:mc="http://schemas.openxmlformats.org/markup-compatibility/2006">
          <mc:Choice Requires="x14">
            <control shapeId="2263" r:id="rId139" name="Option Button 215">
              <controlPr defaultSize="0" autoFill="0" autoLine="0" autoPict="0" altText="3">
                <anchor moveWithCells="1">
                  <from>
                    <xdr:col>7</xdr:col>
                    <xdr:colOff>257175</xdr:colOff>
                    <xdr:row>195</xdr:row>
                    <xdr:rowOff>0</xdr:rowOff>
                  </from>
                  <to>
                    <xdr:col>7</xdr:col>
                    <xdr:colOff>504825</xdr:colOff>
                    <xdr:row>196</xdr:row>
                    <xdr:rowOff>0</xdr:rowOff>
                  </to>
                </anchor>
              </controlPr>
            </control>
          </mc:Choice>
        </mc:AlternateContent>
        <mc:AlternateContent xmlns:mc="http://schemas.openxmlformats.org/markup-compatibility/2006">
          <mc:Choice Requires="x14">
            <control shapeId="2264" r:id="rId140" name="Option Button 216">
              <controlPr defaultSize="0" autoFill="0" autoLine="0" autoPict="0" altText="4">
                <anchor moveWithCells="1">
                  <from>
                    <xdr:col>8</xdr:col>
                    <xdr:colOff>257175</xdr:colOff>
                    <xdr:row>195</xdr:row>
                    <xdr:rowOff>0</xdr:rowOff>
                  </from>
                  <to>
                    <xdr:col>8</xdr:col>
                    <xdr:colOff>504825</xdr:colOff>
                    <xdr:row>196</xdr:row>
                    <xdr:rowOff>0</xdr:rowOff>
                  </to>
                </anchor>
              </controlPr>
            </control>
          </mc:Choice>
        </mc:AlternateContent>
        <mc:AlternateContent xmlns:mc="http://schemas.openxmlformats.org/markup-compatibility/2006">
          <mc:Choice Requires="x14">
            <control shapeId="2265" r:id="rId141" name="Option Button 217">
              <controlPr defaultSize="0" autoFill="0" autoLine="0" autoPict="0" altText="5">
                <anchor moveWithCells="1">
                  <from>
                    <xdr:col>9</xdr:col>
                    <xdr:colOff>257175</xdr:colOff>
                    <xdr:row>195</xdr:row>
                    <xdr:rowOff>0</xdr:rowOff>
                  </from>
                  <to>
                    <xdr:col>9</xdr:col>
                    <xdr:colOff>504825</xdr:colOff>
                    <xdr:row>196</xdr:row>
                    <xdr:rowOff>0</xdr:rowOff>
                  </to>
                </anchor>
              </controlPr>
            </control>
          </mc:Choice>
        </mc:AlternateContent>
        <mc:AlternateContent xmlns:mc="http://schemas.openxmlformats.org/markup-compatibility/2006">
          <mc:Choice Requires="x14">
            <control shapeId="2266" r:id="rId142" name="Option Button 218">
              <controlPr defaultSize="0" autoFill="0" autoLine="0" autoPict="0" altText="1">
                <anchor moveWithCells="1">
                  <from>
                    <xdr:col>5</xdr:col>
                    <xdr:colOff>257175</xdr:colOff>
                    <xdr:row>196</xdr:row>
                    <xdr:rowOff>0</xdr:rowOff>
                  </from>
                  <to>
                    <xdr:col>5</xdr:col>
                    <xdr:colOff>504825</xdr:colOff>
                    <xdr:row>197</xdr:row>
                    <xdr:rowOff>0</xdr:rowOff>
                  </to>
                </anchor>
              </controlPr>
            </control>
          </mc:Choice>
        </mc:AlternateContent>
        <mc:AlternateContent xmlns:mc="http://schemas.openxmlformats.org/markup-compatibility/2006">
          <mc:Choice Requires="x14">
            <control shapeId="2267" r:id="rId143" name="Option Button 219">
              <controlPr defaultSize="0" autoFill="0" autoLine="0" autoPict="0" altText="2">
                <anchor moveWithCells="1">
                  <from>
                    <xdr:col>6</xdr:col>
                    <xdr:colOff>257175</xdr:colOff>
                    <xdr:row>196</xdr:row>
                    <xdr:rowOff>0</xdr:rowOff>
                  </from>
                  <to>
                    <xdr:col>6</xdr:col>
                    <xdr:colOff>504825</xdr:colOff>
                    <xdr:row>197</xdr:row>
                    <xdr:rowOff>0</xdr:rowOff>
                  </to>
                </anchor>
              </controlPr>
            </control>
          </mc:Choice>
        </mc:AlternateContent>
        <mc:AlternateContent xmlns:mc="http://schemas.openxmlformats.org/markup-compatibility/2006">
          <mc:Choice Requires="x14">
            <control shapeId="2268" r:id="rId144" name="Option Button 220">
              <controlPr defaultSize="0" autoFill="0" autoLine="0" autoPict="0" altText="3">
                <anchor moveWithCells="1">
                  <from>
                    <xdr:col>7</xdr:col>
                    <xdr:colOff>257175</xdr:colOff>
                    <xdr:row>196</xdr:row>
                    <xdr:rowOff>0</xdr:rowOff>
                  </from>
                  <to>
                    <xdr:col>7</xdr:col>
                    <xdr:colOff>504825</xdr:colOff>
                    <xdr:row>197</xdr:row>
                    <xdr:rowOff>0</xdr:rowOff>
                  </to>
                </anchor>
              </controlPr>
            </control>
          </mc:Choice>
        </mc:AlternateContent>
        <mc:AlternateContent xmlns:mc="http://schemas.openxmlformats.org/markup-compatibility/2006">
          <mc:Choice Requires="x14">
            <control shapeId="2269" r:id="rId145" name="Option Button 221">
              <controlPr defaultSize="0" autoFill="0" autoLine="0" autoPict="0" altText="4">
                <anchor moveWithCells="1">
                  <from>
                    <xdr:col>8</xdr:col>
                    <xdr:colOff>257175</xdr:colOff>
                    <xdr:row>196</xdr:row>
                    <xdr:rowOff>0</xdr:rowOff>
                  </from>
                  <to>
                    <xdr:col>8</xdr:col>
                    <xdr:colOff>504825</xdr:colOff>
                    <xdr:row>197</xdr:row>
                    <xdr:rowOff>0</xdr:rowOff>
                  </to>
                </anchor>
              </controlPr>
            </control>
          </mc:Choice>
        </mc:AlternateContent>
        <mc:AlternateContent xmlns:mc="http://schemas.openxmlformats.org/markup-compatibility/2006">
          <mc:Choice Requires="x14">
            <control shapeId="2270" r:id="rId146" name="Option Button 222">
              <controlPr defaultSize="0" autoFill="0" autoLine="0" autoPict="0" altText="5">
                <anchor moveWithCells="1">
                  <from>
                    <xdr:col>9</xdr:col>
                    <xdr:colOff>257175</xdr:colOff>
                    <xdr:row>196</xdr:row>
                    <xdr:rowOff>0</xdr:rowOff>
                  </from>
                  <to>
                    <xdr:col>9</xdr:col>
                    <xdr:colOff>504825</xdr:colOff>
                    <xdr:row>197</xdr:row>
                    <xdr:rowOff>0</xdr:rowOff>
                  </to>
                </anchor>
              </controlPr>
            </control>
          </mc:Choice>
        </mc:AlternateContent>
        <mc:AlternateContent xmlns:mc="http://schemas.openxmlformats.org/markup-compatibility/2006">
          <mc:Choice Requires="x14">
            <control shapeId="2283" r:id="rId147" name="Group Box 235">
              <controlPr defaultSize="0" autoFill="0" autoPict="0" altText="Energy Sector partners">
                <anchor moveWithCells="1">
                  <from>
                    <xdr:col>5</xdr:col>
                    <xdr:colOff>0</xdr:colOff>
                    <xdr:row>85</xdr:row>
                    <xdr:rowOff>0</xdr:rowOff>
                  </from>
                  <to>
                    <xdr:col>10</xdr:col>
                    <xdr:colOff>0</xdr:colOff>
                    <xdr:row>86</xdr:row>
                    <xdr:rowOff>0</xdr:rowOff>
                  </to>
                </anchor>
              </controlPr>
            </control>
          </mc:Choice>
        </mc:AlternateContent>
        <mc:AlternateContent xmlns:mc="http://schemas.openxmlformats.org/markup-compatibility/2006">
          <mc:Choice Requires="x14">
            <control shapeId="2284" r:id="rId148" name="Option Button 236">
              <controlPr defaultSize="0" autoFill="0" autoLine="0" autoPict="0" altText="1">
                <anchor moveWithCells="1">
                  <from>
                    <xdr:col>5</xdr:col>
                    <xdr:colOff>257175</xdr:colOff>
                    <xdr:row>85</xdr:row>
                    <xdr:rowOff>0</xdr:rowOff>
                  </from>
                  <to>
                    <xdr:col>5</xdr:col>
                    <xdr:colOff>504825</xdr:colOff>
                    <xdr:row>86</xdr:row>
                    <xdr:rowOff>0</xdr:rowOff>
                  </to>
                </anchor>
              </controlPr>
            </control>
          </mc:Choice>
        </mc:AlternateContent>
        <mc:AlternateContent xmlns:mc="http://schemas.openxmlformats.org/markup-compatibility/2006">
          <mc:Choice Requires="x14">
            <control shapeId="2285" r:id="rId149" name="Option Button 237">
              <controlPr defaultSize="0" autoFill="0" autoLine="0" autoPict="0" altText="2">
                <anchor moveWithCells="1">
                  <from>
                    <xdr:col>6</xdr:col>
                    <xdr:colOff>257175</xdr:colOff>
                    <xdr:row>85</xdr:row>
                    <xdr:rowOff>0</xdr:rowOff>
                  </from>
                  <to>
                    <xdr:col>6</xdr:col>
                    <xdr:colOff>504825</xdr:colOff>
                    <xdr:row>86</xdr:row>
                    <xdr:rowOff>0</xdr:rowOff>
                  </to>
                </anchor>
              </controlPr>
            </control>
          </mc:Choice>
        </mc:AlternateContent>
        <mc:AlternateContent xmlns:mc="http://schemas.openxmlformats.org/markup-compatibility/2006">
          <mc:Choice Requires="x14">
            <control shapeId="2286" r:id="rId150" name="Option Button 238">
              <controlPr defaultSize="0" autoFill="0" autoLine="0" autoPict="0" altText="3">
                <anchor moveWithCells="1">
                  <from>
                    <xdr:col>7</xdr:col>
                    <xdr:colOff>257175</xdr:colOff>
                    <xdr:row>85</xdr:row>
                    <xdr:rowOff>0</xdr:rowOff>
                  </from>
                  <to>
                    <xdr:col>7</xdr:col>
                    <xdr:colOff>504825</xdr:colOff>
                    <xdr:row>86</xdr:row>
                    <xdr:rowOff>0</xdr:rowOff>
                  </to>
                </anchor>
              </controlPr>
            </control>
          </mc:Choice>
        </mc:AlternateContent>
        <mc:AlternateContent xmlns:mc="http://schemas.openxmlformats.org/markup-compatibility/2006">
          <mc:Choice Requires="x14">
            <control shapeId="2287" r:id="rId151" name="Option Button 239">
              <controlPr defaultSize="0" autoFill="0" autoLine="0" autoPict="0" altText="4">
                <anchor moveWithCells="1">
                  <from>
                    <xdr:col>8</xdr:col>
                    <xdr:colOff>257175</xdr:colOff>
                    <xdr:row>85</xdr:row>
                    <xdr:rowOff>0</xdr:rowOff>
                  </from>
                  <to>
                    <xdr:col>8</xdr:col>
                    <xdr:colOff>504825</xdr:colOff>
                    <xdr:row>86</xdr:row>
                    <xdr:rowOff>0</xdr:rowOff>
                  </to>
                </anchor>
              </controlPr>
            </control>
          </mc:Choice>
        </mc:AlternateContent>
        <mc:AlternateContent xmlns:mc="http://schemas.openxmlformats.org/markup-compatibility/2006">
          <mc:Choice Requires="x14">
            <control shapeId="2288" r:id="rId152" name="Option Button 240">
              <controlPr defaultSize="0" autoFill="0" autoLine="0" autoPict="0" altText="5">
                <anchor moveWithCells="1">
                  <from>
                    <xdr:col>9</xdr:col>
                    <xdr:colOff>257175</xdr:colOff>
                    <xdr:row>85</xdr:row>
                    <xdr:rowOff>0</xdr:rowOff>
                  </from>
                  <to>
                    <xdr:col>9</xdr:col>
                    <xdr:colOff>504825</xdr:colOff>
                    <xdr:row>86</xdr:row>
                    <xdr:rowOff>0</xdr:rowOff>
                  </to>
                </anchor>
              </controlPr>
            </control>
          </mc:Choice>
        </mc:AlternateContent>
        <mc:AlternateContent xmlns:mc="http://schemas.openxmlformats.org/markup-compatibility/2006">
          <mc:Choice Requires="x14">
            <control shapeId="2295" r:id="rId153" name="Group Box 247">
              <controlPr defaultSize="0" autoFill="0" autoPict="0" altText="Communications Sector partners">
                <anchor moveWithCells="1">
                  <from>
                    <xdr:col>5</xdr:col>
                    <xdr:colOff>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2296" r:id="rId154" name="Option Button 248">
              <controlPr defaultSize="0" autoFill="0" autoLine="0" autoPict="0" altText="1">
                <anchor moveWithCells="1">
                  <from>
                    <xdr:col>5</xdr:col>
                    <xdr:colOff>257175</xdr:colOff>
                    <xdr:row>86</xdr:row>
                    <xdr:rowOff>0</xdr:rowOff>
                  </from>
                  <to>
                    <xdr:col>5</xdr:col>
                    <xdr:colOff>504825</xdr:colOff>
                    <xdr:row>87</xdr:row>
                    <xdr:rowOff>0</xdr:rowOff>
                  </to>
                </anchor>
              </controlPr>
            </control>
          </mc:Choice>
        </mc:AlternateContent>
        <mc:AlternateContent xmlns:mc="http://schemas.openxmlformats.org/markup-compatibility/2006">
          <mc:Choice Requires="x14">
            <control shapeId="2297" r:id="rId155" name="Option Button 249">
              <controlPr defaultSize="0" autoFill="0" autoLine="0" autoPict="0" altText="2">
                <anchor moveWithCells="1">
                  <from>
                    <xdr:col>6</xdr:col>
                    <xdr:colOff>257175</xdr:colOff>
                    <xdr:row>86</xdr:row>
                    <xdr:rowOff>0</xdr:rowOff>
                  </from>
                  <to>
                    <xdr:col>6</xdr:col>
                    <xdr:colOff>504825</xdr:colOff>
                    <xdr:row>87</xdr:row>
                    <xdr:rowOff>0</xdr:rowOff>
                  </to>
                </anchor>
              </controlPr>
            </control>
          </mc:Choice>
        </mc:AlternateContent>
        <mc:AlternateContent xmlns:mc="http://schemas.openxmlformats.org/markup-compatibility/2006">
          <mc:Choice Requires="x14">
            <control shapeId="2298" r:id="rId156" name="Option Button 250">
              <controlPr defaultSize="0" autoFill="0" autoLine="0" autoPict="0" altText="3">
                <anchor moveWithCells="1">
                  <from>
                    <xdr:col>7</xdr:col>
                    <xdr:colOff>257175</xdr:colOff>
                    <xdr:row>86</xdr:row>
                    <xdr:rowOff>0</xdr:rowOff>
                  </from>
                  <to>
                    <xdr:col>7</xdr:col>
                    <xdr:colOff>504825</xdr:colOff>
                    <xdr:row>87</xdr:row>
                    <xdr:rowOff>0</xdr:rowOff>
                  </to>
                </anchor>
              </controlPr>
            </control>
          </mc:Choice>
        </mc:AlternateContent>
        <mc:AlternateContent xmlns:mc="http://schemas.openxmlformats.org/markup-compatibility/2006">
          <mc:Choice Requires="x14">
            <control shapeId="2299" r:id="rId157" name="Option Button 251">
              <controlPr defaultSize="0" autoFill="0" autoLine="0" autoPict="0" altText="4">
                <anchor moveWithCells="1">
                  <from>
                    <xdr:col>8</xdr:col>
                    <xdr:colOff>257175</xdr:colOff>
                    <xdr:row>86</xdr:row>
                    <xdr:rowOff>0</xdr:rowOff>
                  </from>
                  <to>
                    <xdr:col>8</xdr:col>
                    <xdr:colOff>504825</xdr:colOff>
                    <xdr:row>87</xdr:row>
                    <xdr:rowOff>0</xdr:rowOff>
                  </to>
                </anchor>
              </controlPr>
            </control>
          </mc:Choice>
        </mc:AlternateContent>
        <mc:AlternateContent xmlns:mc="http://schemas.openxmlformats.org/markup-compatibility/2006">
          <mc:Choice Requires="x14">
            <control shapeId="2300" r:id="rId158" name="Option Button 252">
              <controlPr defaultSize="0" autoFill="0" autoLine="0" autoPict="0" altText="5">
                <anchor moveWithCells="1">
                  <from>
                    <xdr:col>9</xdr:col>
                    <xdr:colOff>257175</xdr:colOff>
                    <xdr:row>86</xdr:row>
                    <xdr:rowOff>0</xdr:rowOff>
                  </from>
                  <to>
                    <xdr:col>9</xdr:col>
                    <xdr:colOff>504825</xdr:colOff>
                    <xdr:row>87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ErrorMessage="1" error="Please choose from the dropdown list options." prompt="Hazard Mitigation_x000a_Economic Development_x000a_Comprehensive_x000a_Transportation_x000a_Land Use_x000a_Emergency Response_x000a_Recovery_x000a_Other_x000a_Multiple_x000a_" xr:uid="{F1020392-A750-4210-BB78-1A7714BCB5BC}">
          <x14:formula1>
            <xm:f>lists!$D$3:$D$11</xm:f>
          </x14:formula1>
          <xm:sqref>F54:J54</xm:sqref>
        </x14:dataValidation>
        <x14:dataValidation type="list" allowBlank="1" showErrorMessage="1" errorTitle="Invalid Entry" error="Select Yes, No, or Not Sure." prompt="Yes/No/Not sure" xr:uid="{94A9591F-117C-4D34-8C68-974E42E3774B}">
          <x14:formula1>
            <xm:f>lists!$B$10:$B$12</xm:f>
          </x14:formula1>
          <xm:sqref>F104 F113</xm:sqref>
        </x14:dataValidation>
        <x14:dataValidation type="list" allowBlank="1" showInputMessage="1" showErrorMessage="1" xr:uid="{2C0124AD-377C-45E6-B608-3DD580D0D335}">
          <x14:formula1>
            <xm:f>lists!$B$10:$B$12</xm:f>
          </x14:formula1>
          <xm:sqref>F161 F184 F208 F220 F227 F68</xm:sqref>
        </x14:dataValidation>
        <x14:dataValidation type="list" allowBlank="1" showInputMessage="1" showErrorMessage="1" xr:uid="{07026974-CB57-4510-899C-10A272886106}">
          <x14:formula1>
            <xm:f>lists!$B$3:$B$7</xm:f>
          </x14:formula1>
          <xm:sqref>F263 F250 F236 F212 F22:F23</xm:sqref>
        </x14:dataValidation>
        <x14:dataValidation type="list" allowBlank="1" showInputMessage="1" showErrorMessage="1" xr:uid="{50BAAE5E-0687-41DC-98E6-FFB0BF2D9D43}">
          <x14:formula1>
            <xm:f>lists!$F$3:$F$6</xm:f>
          </x14:formula1>
          <xm:sqref>F62:G62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1C5A-1054-47D6-A1F3-83471B3D6109}">
  <sheetPr codeName="Sheet3"/>
  <dimension ref="B1:L12"/>
  <sheetViews>
    <sheetView workbookViewId="0">
      <selection activeCell="D12" sqref="D12"/>
    </sheetView>
  </sheetViews>
  <sheetFormatPr defaultRowHeight="15"/>
  <cols>
    <col min="1" max="1" width="3.42578125" customWidth="1"/>
    <col min="4" max="4" width="30.85546875" bestFit="1" customWidth="1"/>
    <col min="6" max="6" width="16.85546875" bestFit="1" customWidth="1"/>
    <col min="8" max="12" width="10.7109375" customWidth="1"/>
  </cols>
  <sheetData>
    <row r="1" spans="2:12" ht="15.75" thickBot="1"/>
    <row r="2" spans="2:12" ht="15.75" thickBot="1">
      <c r="B2" s="3" t="s">
        <v>135</v>
      </c>
      <c r="D2" s="11" t="s">
        <v>136</v>
      </c>
      <c r="F2" s="3" t="s">
        <v>137</v>
      </c>
      <c r="H2" s="244" t="s">
        <v>138</v>
      </c>
      <c r="I2" s="245"/>
      <c r="J2" s="245"/>
      <c r="K2" s="245"/>
      <c r="L2" s="246"/>
    </row>
    <row r="3" spans="2:12">
      <c r="B3" s="1">
        <v>1</v>
      </c>
      <c r="D3" s="12" t="s">
        <v>139</v>
      </c>
      <c r="F3" s="4" t="s">
        <v>140</v>
      </c>
      <c r="H3" s="145">
        <v>1</v>
      </c>
      <c r="I3" s="145">
        <v>2</v>
      </c>
      <c r="J3" s="145">
        <v>3</v>
      </c>
      <c r="K3" s="145">
        <v>4</v>
      </c>
      <c r="L3" s="145">
        <v>5</v>
      </c>
    </row>
    <row r="4" spans="2:12">
      <c r="B4" s="1">
        <v>2</v>
      </c>
      <c r="D4" s="4" t="s">
        <v>141</v>
      </c>
      <c r="F4" s="4" t="s">
        <v>142</v>
      </c>
      <c r="H4" s="145"/>
      <c r="I4" s="145"/>
      <c r="J4" s="145"/>
      <c r="K4" s="145"/>
      <c r="L4" s="145"/>
    </row>
    <row r="5" spans="2:12">
      <c r="B5" s="1">
        <v>3</v>
      </c>
      <c r="D5" s="4" t="s">
        <v>143</v>
      </c>
      <c r="F5" s="4" t="s">
        <v>144</v>
      </c>
    </row>
    <row r="6" spans="2:12" ht="15.75" thickBot="1">
      <c r="B6" s="1">
        <v>4</v>
      </c>
      <c r="D6" s="4" t="s">
        <v>145</v>
      </c>
      <c r="F6" s="5" t="s">
        <v>84</v>
      </c>
    </row>
    <row r="7" spans="2:12" ht="15.75" thickBot="1">
      <c r="B7" s="2">
        <v>5</v>
      </c>
      <c r="D7" s="4" t="s">
        <v>146</v>
      </c>
    </row>
    <row r="8" spans="2:12" ht="15.75" thickBot="1">
      <c r="D8" s="4" t="s">
        <v>147</v>
      </c>
    </row>
    <row r="9" spans="2:12" ht="15.75" thickBot="1">
      <c r="B9" s="3" t="s">
        <v>148</v>
      </c>
      <c r="D9" s="4" t="s">
        <v>149</v>
      </c>
    </row>
    <row r="10" spans="2:12">
      <c r="B10" s="1" t="s">
        <v>150</v>
      </c>
      <c r="D10" s="4" t="s">
        <v>151</v>
      </c>
    </row>
    <row r="11" spans="2:12" ht="15.75" thickBot="1">
      <c r="B11" s="1" t="s">
        <v>152</v>
      </c>
      <c r="D11" s="5" t="s">
        <v>84</v>
      </c>
    </row>
    <row r="12" spans="2:12" ht="15.75" thickBot="1">
      <c r="B12" s="2" t="s">
        <v>153</v>
      </c>
    </row>
  </sheetData>
  <mergeCells count="1">
    <mergeCell ref="H2:L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E81D-5303-45D2-BE10-D4973A2F311E}">
  <sheetPr codeName="Sheet4"/>
  <dimension ref="A1:C60"/>
  <sheetViews>
    <sheetView workbookViewId="0">
      <selection activeCell="C20" sqref="C20"/>
    </sheetView>
  </sheetViews>
  <sheetFormatPr defaultColWidth="9.140625" defaultRowHeight="15"/>
  <cols>
    <col min="1" max="2" width="2.85546875" customWidth="1"/>
    <col min="3" max="3" width="73.140625" customWidth="1"/>
  </cols>
  <sheetData>
    <row r="1" spans="1:3">
      <c r="A1">
        <v>0</v>
      </c>
      <c r="B1" t="s">
        <v>154</v>
      </c>
      <c r="C1" s="119" t="s">
        <v>155</v>
      </c>
    </row>
    <row r="2" spans="1:3">
      <c r="C2" s="9" t="s">
        <v>156</v>
      </c>
    </row>
    <row r="3" spans="1:3">
      <c r="B3" t="s">
        <v>157</v>
      </c>
      <c r="C3" s="7" t="s">
        <v>158</v>
      </c>
    </row>
    <row r="4" spans="1:3">
      <c r="C4" s="7" t="s">
        <v>159</v>
      </c>
    </row>
    <row r="5" spans="1:3">
      <c r="B5" t="s">
        <v>160</v>
      </c>
      <c r="C5" s="7" t="s">
        <v>161</v>
      </c>
    </row>
    <row r="6" spans="1:3">
      <c r="C6" s="7" t="s">
        <v>162</v>
      </c>
    </row>
    <row r="7" spans="1:3">
      <c r="B7" t="s">
        <v>163</v>
      </c>
      <c r="C7" s="7" t="s">
        <v>164</v>
      </c>
    </row>
    <row r="8" spans="1:3">
      <c r="C8" s="7" t="s">
        <v>165</v>
      </c>
    </row>
    <row r="9" spans="1:3">
      <c r="B9" t="s">
        <v>166</v>
      </c>
      <c r="C9" s="7" t="s">
        <v>167</v>
      </c>
    </row>
    <row r="10" spans="1:3">
      <c r="C10" s="7" t="s">
        <v>168</v>
      </c>
    </row>
    <row r="11" spans="1:3">
      <c r="C11" s="7" t="s">
        <v>169</v>
      </c>
    </row>
    <row r="12" spans="1:3">
      <c r="A12">
        <v>1</v>
      </c>
      <c r="B12" t="s">
        <v>154</v>
      </c>
      <c r="C12" s="7" t="s">
        <v>170</v>
      </c>
    </row>
    <row r="13" spans="1:3">
      <c r="C13" s="7" t="s">
        <v>171</v>
      </c>
    </row>
    <row r="14" spans="1:3">
      <c r="B14" t="s">
        <v>157</v>
      </c>
      <c r="C14" s="7" t="s">
        <v>172</v>
      </c>
    </row>
    <row r="15" spans="1:3">
      <c r="B15" t="s">
        <v>160</v>
      </c>
      <c r="C15" s="7" t="s">
        <v>173</v>
      </c>
    </row>
    <row r="16" spans="1:3">
      <c r="C16" s="7" t="s">
        <v>174</v>
      </c>
    </row>
    <row r="17" spans="1:3">
      <c r="A17">
        <v>2</v>
      </c>
      <c r="B17" t="s">
        <v>154</v>
      </c>
      <c r="C17" s="7" t="s">
        <v>175</v>
      </c>
    </row>
    <row r="18" spans="1:3">
      <c r="C18" s="7" t="s">
        <v>176</v>
      </c>
    </row>
    <row r="19" spans="1:3">
      <c r="C19" s="7" t="s">
        <v>177</v>
      </c>
    </row>
    <row r="20" spans="1:3">
      <c r="C20" s="7" t="s">
        <v>178</v>
      </c>
    </row>
    <row r="21" spans="1:3">
      <c r="B21" t="s">
        <v>157</v>
      </c>
      <c r="C21" s="8" t="s">
        <v>179</v>
      </c>
    </row>
    <row r="22" spans="1:3">
      <c r="C22" s="8" t="s">
        <v>180</v>
      </c>
    </row>
    <row r="23" spans="1:3">
      <c r="C23" s="8" t="s">
        <v>181</v>
      </c>
    </row>
    <row r="24" spans="1:3">
      <c r="C24" s="8" t="s">
        <v>182</v>
      </c>
    </row>
    <row r="25" spans="1:3">
      <c r="C25" s="8" t="s">
        <v>183</v>
      </c>
    </row>
    <row r="26" spans="1:3">
      <c r="C26" s="8" t="s">
        <v>181</v>
      </c>
    </row>
    <row r="27" spans="1:3">
      <c r="B27" t="s">
        <v>160</v>
      </c>
      <c r="C27" s="7" t="s">
        <v>184</v>
      </c>
    </row>
    <row r="28" spans="1:3">
      <c r="C28" s="7" t="s">
        <v>185</v>
      </c>
    </row>
    <row r="29" spans="1:3">
      <c r="A29">
        <v>3</v>
      </c>
      <c r="B29" t="s">
        <v>154</v>
      </c>
      <c r="C29" s="9" t="s">
        <v>186</v>
      </c>
    </row>
    <row r="30" spans="1:3">
      <c r="C30" s="9" t="s">
        <v>187</v>
      </c>
    </row>
    <row r="31" spans="1:3">
      <c r="C31" s="9" t="s">
        <v>188</v>
      </c>
    </row>
    <row r="32" spans="1:3">
      <c r="C32" s="9" t="s">
        <v>189</v>
      </c>
    </row>
    <row r="33" spans="2:3">
      <c r="C33" s="9" t="s">
        <v>190</v>
      </c>
    </row>
    <row r="34" spans="2:3">
      <c r="C34" s="9" t="s">
        <v>191</v>
      </c>
    </row>
    <row r="35" spans="2:3">
      <c r="B35" t="s">
        <v>157</v>
      </c>
      <c r="C35" s="9" t="s">
        <v>192</v>
      </c>
    </row>
    <row r="36" spans="2:3">
      <c r="C36" s="9" t="s">
        <v>193</v>
      </c>
    </row>
    <row r="37" spans="2:3">
      <c r="B37" t="s">
        <v>160</v>
      </c>
      <c r="C37" s="9" t="s">
        <v>194</v>
      </c>
    </row>
    <row r="38" spans="2:3">
      <c r="C38" s="9" t="s">
        <v>195</v>
      </c>
    </row>
    <row r="39" spans="2:3">
      <c r="C39" s="9" t="s">
        <v>196</v>
      </c>
    </row>
    <row r="40" spans="2:3">
      <c r="C40" s="9" t="s">
        <v>197</v>
      </c>
    </row>
    <row r="41" spans="2:3">
      <c r="B41" t="s">
        <v>163</v>
      </c>
      <c r="C41" s="7" t="s">
        <v>198</v>
      </c>
    </row>
    <row r="42" spans="2:3">
      <c r="C42" s="9" t="s">
        <v>199</v>
      </c>
    </row>
    <row r="43" spans="2:3">
      <c r="C43" s="9" t="s">
        <v>200</v>
      </c>
    </row>
    <row r="44" spans="2:3">
      <c r="C44" s="9" t="s">
        <v>201</v>
      </c>
    </row>
    <row r="45" spans="2:3">
      <c r="C45" s="9" t="s">
        <v>199</v>
      </c>
    </row>
    <row r="46" spans="2:3">
      <c r="C46" s="9" t="s">
        <v>200</v>
      </c>
    </row>
    <row r="47" spans="2:3">
      <c r="C47" s="9" t="s">
        <v>201</v>
      </c>
    </row>
    <row r="48" spans="2:3">
      <c r="C48" s="9" t="s">
        <v>199</v>
      </c>
    </row>
    <row r="49" spans="1:3">
      <c r="C49" s="9" t="s">
        <v>200</v>
      </c>
    </row>
    <row r="50" spans="1:3">
      <c r="C50" s="9" t="s">
        <v>202</v>
      </c>
    </row>
    <row r="51" spans="1:3">
      <c r="A51">
        <v>4</v>
      </c>
      <c r="B51" t="s">
        <v>154</v>
      </c>
      <c r="C51" s="9" t="s">
        <v>203</v>
      </c>
    </row>
    <row r="52" spans="1:3">
      <c r="C52" s="9" t="s">
        <v>204</v>
      </c>
    </row>
    <row r="53" spans="1:3">
      <c r="B53" t="s">
        <v>157</v>
      </c>
      <c r="C53" s="9" t="s">
        <v>205</v>
      </c>
    </row>
    <row r="54" spans="1:3">
      <c r="C54" s="9" t="s">
        <v>206</v>
      </c>
    </row>
    <row r="55" spans="1:3">
      <c r="A55">
        <v>5</v>
      </c>
      <c r="B55" t="s">
        <v>154</v>
      </c>
      <c r="C55" s="9" t="s">
        <v>207</v>
      </c>
    </row>
    <row r="56" spans="1:3">
      <c r="C56" s="9" t="s">
        <v>208</v>
      </c>
    </row>
    <row r="57" spans="1:3">
      <c r="B57" t="s">
        <v>157</v>
      </c>
      <c r="C57" s="9" t="s">
        <v>209</v>
      </c>
    </row>
    <row r="58" spans="1:3">
      <c r="C58" s="9" t="s">
        <v>210</v>
      </c>
    </row>
    <row r="59" spans="1:3">
      <c r="B59" t="s">
        <v>160</v>
      </c>
      <c r="C59" s="9" t="s">
        <v>211</v>
      </c>
    </row>
    <row r="60" spans="1:3">
      <c r="C60" s="9" t="s">
        <v>212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133D-35FD-406D-800A-CD6F53BB9405}">
  <dimension ref="A1:F32"/>
  <sheetViews>
    <sheetView workbookViewId="0">
      <selection activeCell="C2" sqref="C2"/>
    </sheetView>
  </sheetViews>
  <sheetFormatPr defaultRowHeight="15"/>
  <cols>
    <col min="1" max="1" width="2.42578125" bestFit="1" customWidth="1"/>
    <col min="2" max="2" width="2.28515625" bestFit="1" customWidth="1"/>
    <col min="3" max="3" width="77.5703125" customWidth="1"/>
    <col min="4" max="4" width="124.28515625" customWidth="1"/>
  </cols>
  <sheetData>
    <row r="1" spans="1:6">
      <c r="A1" s="30" t="s">
        <v>213</v>
      </c>
      <c r="C1" s="30" t="s">
        <v>214</v>
      </c>
      <c r="D1" s="30" t="s">
        <v>215</v>
      </c>
    </row>
    <row r="2" spans="1:6">
      <c r="A2">
        <v>0</v>
      </c>
      <c r="B2" t="s">
        <v>154</v>
      </c>
      <c r="C2" s="32" t="s">
        <v>216</v>
      </c>
      <c r="D2" s="13" t="s">
        <v>217</v>
      </c>
    </row>
    <row r="3" spans="1:6">
      <c r="C3" s="32" t="s">
        <v>218</v>
      </c>
      <c r="D3" s="13" t="s">
        <v>219</v>
      </c>
    </row>
    <row r="4" spans="1:6">
      <c r="C4" s="32" t="s">
        <v>220</v>
      </c>
      <c r="D4" s="13" t="s">
        <v>221</v>
      </c>
    </row>
    <row r="5" spans="1:6">
      <c r="A5">
        <v>0</v>
      </c>
      <c r="B5" t="s">
        <v>166</v>
      </c>
      <c r="C5" t="s">
        <v>222</v>
      </c>
      <c r="D5" s="13" t="s">
        <v>223</v>
      </c>
    </row>
    <row r="6" spans="1:6">
      <c r="C6" t="s">
        <v>224</v>
      </c>
      <c r="D6" s="13" t="s">
        <v>225</v>
      </c>
    </row>
    <row r="7" spans="1:6">
      <c r="C7" s="14" t="s">
        <v>226</v>
      </c>
      <c r="D7" s="10" t="s">
        <v>227</v>
      </c>
    </row>
    <row r="8" spans="1:6">
      <c r="C8" s="14" t="s">
        <v>228</v>
      </c>
      <c r="D8" s="13" t="s">
        <v>229</v>
      </c>
    </row>
    <row r="9" spans="1:6">
      <c r="C9" s="36" t="s">
        <v>230</v>
      </c>
      <c r="D9" s="13" t="s">
        <v>231</v>
      </c>
    </row>
    <row r="10" spans="1:6">
      <c r="A10">
        <v>1</v>
      </c>
      <c r="B10" t="s">
        <v>154</v>
      </c>
      <c r="C10" s="37" t="s">
        <v>232</v>
      </c>
      <c r="D10" s="13" t="s">
        <v>233</v>
      </c>
      <c r="E10" s="13" t="s">
        <v>234</v>
      </c>
    </row>
    <row r="11" spans="1:6">
      <c r="B11" t="s">
        <v>160</v>
      </c>
      <c r="C11" t="s">
        <v>235</v>
      </c>
      <c r="D11" s="13" t="s">
        <v>236</v>
      </c>
      <c r="E11" s="35"/>
    </row>
    <row r="12" spans="1:6">
      <c r="A12">
        <v>2</v>
      </c>
      <c r="B12" t="s">
        <v>154</v>
      </c>
      <c r="C12" t="s">
        <v>218</v>
      </c>
      <c r="D12" s="13" t="s">
        <v>219</v>
      </c>
    </row>
    <row r="13" spans="1:6">
      <c r="C13" t="s">
        <v>237</v>
      </c>
      <c r="D13" s="13" t="s">
        <v>238</v>
      </c>
      <c r="E13" s="35"/>
      <c r="F13" s="31"/>
    </row>
    <row r="14" spans="1:6">
      <c r="C14" t="s">
        <v>239</v>
      </c>
      <c r="D14" s="13" t="s">
        <v>240</v>
      </c>
      <c r="E14" s="35"/>
    </row>
    <row r="15" spans="1:6">
      <c r="B15" t="s">
        <v>157</v>
      </c>
      <c r="C15" t="s">
        <v>241</v>
      </c>
      <c r="D15" s="13" t="s">
        <v>242</v>
      </c>
      <c r="E15" s="13" t="s">
        <v>243</v>
      </c>
    </row>
    <row r="16" spans="1:6">
      <c r="C16" t="s">
        <v>244</v>
      </c>
      <c r="D16" s="13" t="s">
        <v>245</v>
      </c>
    </row>
    <row r="17" spans="1:5">
      <c r="C17" t="s">
        <v>241</v>
      </c>
      <c r="D17" s="13" t="s">
        <v>242</v>
      </c>
      <c r="E17" s="13" t="s">
        <v>243</v>
      </c>
    </row>
    <row r="18" spans="1:5">
      <c r="C18" t="s">
        <v>246</v>
      </c>
      <c r="D18" s="13" t="s">
        <v>247</v>
      </c>
      <c r="E18" s="13" t="s">
        <v>248</v>
      </c>
    </row>
    <row r="19" spans="1:5">
      <c r="C19" t="s">
        <v>249</v>
      </c>
      <c r="D19" s="13" t="s">
        <v>250</v>
      </c>
      <c r="E19" s="13" t="s">
        <v>251</v>
      </c>
    </row>
    <row r="20" spans="1:5">
      <c r="C20" t="s">
        <v>252</v>
      </c>
      <c r="D20" s="13" t="s">
        <v>253</v>
      </c>
      <c r="E20" s="13" t="s">
        <v>254</v>
      </c>
    </row>
    <row r="21" spans="1:5">
      <c r="B21" t="s">
        <v>160</v>
      </c>
      <c r="C21" t="s">
        <v>255</v>
      </c>
      <c r="D21" s="13" t="s">
        <v>256</v>
      </c>
      <c r="E21" s="35"/>
    </row>
    <row r="22" spans="1:5">
      <c r="C22" t="s">
        <v>241</v>
      </c>
      <c r="D22" s="13" t="s">
        <v>242</v>
      </c>
      <c r="E22" s="13" t="s">
        <v>243</v>
      </c>
    </row>
    <row r="23" spans="1:5">
      <c r="A23">
        <v>3</v>
      </c>
      <c r="B23" t="s">
        <v>154</v>
      </c>
      <c r="C23" t="s">
        <v>257</v>
      </c>
      <c r="D23" s="13" t="s">
        <v>258</v>
      </c>
      <c r="E23" s="13" t="s">
        <v>259</v>
      </c>
    </row>
    <row r="24" spans="1:5">
      <c r="B24" t="s">
        <v>157</v>
      </c>
      <c r="C24" t="s">
        <v>257</v>
      </c>
      <c r="D24" s="13" t="s">
        <v>258</v>
      </c>
      <c r="E24" s="13" t="s">
        <v>259</v>
      </c>
    </row>
    <row r="25" spans="1:5">
      <c r="C25" t="s">
        <v>228</v>
      </c>
      <c r="D25" s="13" t="s">
        <v>229</v>
      </c>
    </row>
    <row r="26" spans="1:5">
      <c r="B26" t="s">
        <v>160</v>
      </c>
      <c r="C26" t="s">
        <v>249</v>
      </c>
      <c r="D26" s="13" t="s">
        <v>250</v>
      </c>
      <c r="E26" s="13" t="s">
        <v>251</v>
      </c>
    </row>
    <row r="27" spans="1:5">
      <c r="B27" t="s">
        <v>163</v>
      </c>
      <c r="C27" t="s">
        <v>260</v>
      </c>
      <c r="D27" s="13" t="s">
        <v>261</v>
      </c>
    </row>
    <row r="28" spans="1:5">
      <c r="C28" t="s">
        <v>262</v>
      </c>
      <c r="D28" s="13" t="s">
        <v>263</v>
      </c>
      <c r="E28" s="13" t="s">
        <v>264</v>
      </c>
    </row>
    <row r="29" spans="1:5">
      <c r="A29">
        <v>4</v>
      </c>
      <c r="B29" t="s">
        <v>154</v>
      </c>
      <c r="C29" t="s">
        <v>265</v>
      </c>
      <c r="D29" s="13" t="s">
        <v>266</v>
      </c>
      <c r="E29" s="35"/>
    </row>
    <row r="30" spans="1:5">
      <c r="B30" t="s">
        <v>157</v>
      </c>
      <c r="C30" t="s">
        <v>267</v>
      </c>
      <c r="D30" s="13" t="s">
        <v>268</v>
      </c>
      <c r="E30" s="13" t="s">
        <v>269</v>
      </c>
    </row>
    <row r="31" spans="1:5">
      <c r="A31">
        <v>5</v>
      </c>
      <c r="B31" t="s">
        <v>154</v>
      </c>
      <c r="C31" t="s">
        <v>270</v>
      </c>
      <c r="D31" s="13" t="s">
        <v>271</v>
      </c>
      <c r="E31" s="35"/>
    </row>
    <row r="32" spans="1:5">
      <c r="B32" t="s">
        <v>157</v>
      </c>
      <c r="C32" t="s">
        <v>272</v>
      </c>
      <c r="D32" s="13" t="s">
        <v>273</v>
      </c>
      <c r="E32" s="13" t="s">
        <v>274</v>
      </c>
    </row>
  </sheetData>
  <hyperlinks>
    <hyperlink ref="D5" r:id="rId1" display="https://www.cisa.gov/sites/default/files/publications/Infrastructure%20Resilience%20Planning%20Framework%20Fact%20Sheet.pdf" xr:uid="{B70E3E53-EF36-4EF8-A5E8-E691A3F2E9D0}"/>
    <hyperlink ref="D6" r:id="rId2" display="https://www.cisa.gov/idp" xr:uid="{748E72B5-9132-4BE3-B6D9-184AEA3A7D56}"/>
    <hyperlink ref="D2" r:id="rId3" display="https://www.cisa.gov/sites/default/files/publications/DIS_DHS_Methodology_Report_ISD%20EAD%20Signed_with%20alt-text_0.pdf" xr:uid="{4DBE583E-6AFF-4FC1-B35D-E1E9D3CCAD82}"/>
    <hyperlink ref="C7" r:id="rId4" display="Resilience_Planning@cisa.dhs.gov" xr:uid="{743649BB-271C-4DF7-8DF0-925D4FCAD2EB}"/>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FFC4-337B-4C65-B487-8B4FAE498DF9}">
  <dimension ref="A1:I9"/>
  <sheetViews>
    <sheetView workbookViewId="0">
      <selection activeCell="D12" sqref="D12"/>
    </sheetView>
  </sheetViews>
  <sheetFormatPr defaultRowHeight="15"/>
  <sheetData>
    <row r="1" spans="1:9">
      <c r="C1" s="247" t="s">
        <v>275</v>
      </c>
      <c r="D1" s="247"/>
      <c r="E1" s="247"/>
      <c r="F1" s="145"/>
      <c r="G1" s="247" t="s">
        <v>276</v>
      </c>
      <c r="H1" s="247"/>
      <c r="I1" s="247"/>
    </row>
    <row r="2" spans="1:9">
      <c r="A2" t="s">
        <v>277</v>
      </c>
      <c r="B2" t="s">
        <v>278</v>
      </c>
      <c r="C2" t="s">
        <v>279</v>
      </c>
      <c r="D2" t="s">
        <v>280</v>
      </c>
      <c r="E2" t="s">
        <v>157</v>
      </c>
      <c r="F2" t="s">
        <v>278</v>
      </c>
      <c r="G2" t="s">
        <v>279</v>
      </c>
      <c r="H2" t="s">
        <v>280</v>
      </c>
      <c r="I2" t="s">
        <v>157</v>
      </c>
    </row>
    <row r="3" spans="1:9">
      <c r="A3" t="s">
        <v>281</v>
      </c>
      <c r="B3" s="21"/>
      <c r="C3">
        <v>142</v>
      </c>
      <c r="D3">
        <v>169</v>
      </c>
      <c r="E3">
        <v>219</v>
      </c>
      <c r="F3" s="28"/>
      <c r="G3">
        <v>226.75</v>
      </c>
      <c r="H3">
        <v>233.5</v>
      </c>
      <c r="I3">
        <v>246</v>
      </c>
    </row>
    <row r="4" spans="1:9">
      <c r="A4">
        <v>0</v>
      </c>
      <c r="B4" s="16"/>
      <c r="C4">
        <v>0</v>
      </c>
      <c r="D4">
        <v>55</v>
      </c>
      <c r="E4">
        <v>100</v>
      </c>
      <c r="F4" s="22"/>
      <c r="G4">
        <v>191.25</v>
      </c>
      <c r="H4">
        <v>205</v>
      </c>
      <c r="I4">
        <v>216.25</v>
      </c>
    </row>
    <row r="5" spans="1:9">
      <c r="A5">
        <v>1</v>
      </c>
      <c r="B5" s="17"/>
      <c r="C5">
        <v>0</v>
      </c>
      <c r="D5">
        <v>93</v>
      </c>
      <c r="E5">
        <v>124</v>
      </c>
      <c r="F5" s="23"/>
      <c r="G5">
        <v>191.25</v>
      </c>
      <c r="H5">
        <v>214.5</v>
      </c>
      <c r="I5">
        <v>222.25</v>
      </c>
    </row>
    <row r="6" spans="1:9">
      <c r="A6">
        <v>2</v>
      </c>
      <c r="B6" s="18"/>
      <c r="C6">
        <v>88</v>
      </c>
      <c r="D6">
        <v>95</v>
      </c>
      <c r="E6">
        <v>27</v>
      </c>
      <c r="F6" s="24"/>
      <c r="G6">
        <v>213.25</v>
      </c>
      <c r="H6">
        <v>215</v>
      </c>
      <c r="I6">
        <v>198</v>
      </c>
    </row>
    <row r="7" spans="1:9">
      <c r="A7">
        <v>3</v>
      </c>
      <c r="B7" s="15"/>
      <c r="C7">
        <v>147</v>
      </c>
      <c r="D7">
        <v>86</v>
      </c>
      <c r="E7">
        <v>31</v>
      </c>
      <c r="F7" s="25"/>
      <c r="G7">
        <v>228</v>
      </c>
      <c r="H7">
        <v>212.75</v>
      </c>
      <c r="I7">
        <v>199</v>
      </c>
    </row>
    <row r="8" spans="1:9">
      <c r="A8">
        <v>4</v>
      </c>
      <c r="B8" s="19"/>
      <c r="C8">
        <v>170</v>
      </c>
      <c r="D8">
        <v>24</v>
      </c>
      <c r="E8">
        <v>44</v>
      </c>
      <c r="F8" s="26"/>
      <c r="G8">
        <v>233.75</v>
      </c>
      <c r="H8">
        <v>197.25</v>
      </c>
      <c r="I8">
        <v>202.25</v>
      </c>
    </row>
    <row r="9" spans="1:9">
      <c r="A9">
        <v>5</v>
      </c>
      <c r="B9" s="20"/>
      <c r="C9">
        <v>132</v>
      </c>
      <c r="D9">
        <v>27</v>
      </c>
      <c r="E9">
        <v>86</v>
      </c>
      <c r="F9" s="27"/>
      <c r="G9">
        <v>224.25</v>
      </c>
      <c r="H9">
        <v>198</v>
      </c>
      <c r="I9">
        <v>212.75</v>
      </c>
    </row>
  </sheetData>
  <mergeCells count="2">
    <mergeCell ref="C1:E1"/>
    <mergeCell ref="G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CFECD7-C352-4A80-BAB5-6095645CE8B0}"/>
</file>

<file path=customXml/itemProps2.xml><?xml version="1.0" encoding="utf-8"?>
<ds:datastoreItem xmlns:ds="http://schemas.openxmlformats.org/officeDocument/2006/customXml" ds:itemID="{24AFED1B-4BA3-41B6-8C02-68F71987B5D0}"/>
</file>

<file path=customXml/itemProps3.xml><?xml version="1.0" encoding="utf-8"?>
<ds:datastoreItem xmlns:ds="http://schemas.openxmlformats.org/officeDocument/2006/customXml" ds:itemID="{12F9BA03-4A84-4C8E-8F7E-433EC763DD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IRPF Launchpoint</dc:title>
  <dc:subject/>
  <dc:creator>Woolums, Chandra</dc:creator>
  <cp:keywords>IRPF, CISA</cp:keywords>
  <dc:description/>
  <cp:lastModifiedBy/>
  <cp:revision/>
  <dcterms:created xsi:type="dcterms:W3CDTF">2022-09-15T15:51:45Z</dcterms:created>
  <dcterms:modified xsi:type="dcterms:W3CDTF">2024-02-09T17:27:37Z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2eef23d-2e95-4428-9a3c-2526d95b164a_Enabled">
    <vt:lpwstr>true</vt:lpwstr>
  </property>
  <property fmtid="{D5CDD505-2E9C-101B-9397-08002B2CF9AE}" pid="3" name="MSIP_Label_a2eef23d-2e95-4428-9a3c-2526d95b164a_SetDate">
    <vt:lpwstr>2022-09-15T15:51:52Z</vt:lpwstr>
  </property>
  <property fmtid="{D5CDD505-2E9C-101B-9397-08002B2CF9AE}" pid="4" name="MSIP_Label_a2eef23d-2e95-4428-9a3c-2526d95b164a_Method">
    <vt:lpwstr>Standard</vt:lpwstr>
  </property>
  <property fmtid="{D5CDD505-2E9C-101B-9397-08002B2CF9AE}" pid="5" name="MSIP_Label_a2eef23d-2e95-4428-9a3c-2526d95b164a_Name">
    <vt:lpwstr>For Official Use Only (FOUO)</vt:lpwstr>
  </property>
  <property fmtid="{D5CDD505-2E9C-101B-9397-08002B2CF9AE}" pid="6" name="MSIP_Label_a2eef23d-2e95-4428-9a3c-2526d95b164a_SiteId">
    <vt:lpwstr>3ccde76c-946d-4a12-bb7a-fc9d0842354a</vt:lpwstr>
  </property>
  <property fmtid="{D5CDD505-2E9C-101B-9397-08002B2CF9AE}" pid="7" name="MSIP_Label_a2eef23d-2e95-4428-9a3c-2526d95b164a_ActionId">
    <vt:lpwstr>91657dc0-b979-43dc-b919-f83cc674afb8</vt:lpwstr>
  </property>
  <property fmtid="{D5CDD505-2E9C-101B-9397-08002B2CF9AE}" pid="8" name="MSIP_Label_a2eef23d-2e95-4428-9a3c-2526d95b164a_ContentBits">
    <vt:lpwstr>0</vt:lpwstr>
  </property>
</Properties>
</file>